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30" windowWidth="19020" windowHeight="8520" activeTab="0"/>
  </bookViews>
  <sheets>
    <sheet name="Sources (demo)" sheetId="1" r:id="rId1"/>
  </sheets>
  <definedNames/>
  <calcPr fullCalcOnLoad="1"/>
</workbook>
</file>

<file path=xl/sharedStrings.xml><?xml version="1.0" encoding="utf-8"?>
<sst xmlns="http://schemas.openxmlformats.org/spreadsheetml/2006/main" count="4282" uniqueCount="2434">
  <si>
    <t>Jobs Lost as States Close Prisons</t>
  </si>
  <si>
    <t>Ann Arbor News</t>
  </si>
  <si>
    <t>Despite Looming Teacher Layoffs, Saline School Officials See Generally Positive Budget Outlook</t>
  </si>
  <si>
    <t>Education Report</t>
  </si>
  <si>
    <t>Flint Schools Pink Slip Another 28 Employees</t>
  </si>
  <si>
    <t>http://www2.morganton.com/content/2009/jun/14/burke-county-may-cut-11-jobs-add-five-furlough-day/news-local/</t>
  </si>
  <si>
    <t>New Hanover</t>
  </si>
  <si>
    <t>http://www.wwaytv3.com/node/14403</t>
  </si>
  <si>
    <t>Charlotte</t>
  </si>
  <si>
    <t>http://www.charlotteobserver.com/opinion/story/828885.html?q=Ann%20Doss%20Helms</t>
  </si>
  <si>
    <t>http://www.digtriad.com/news/local_state/article.aspx?storyid=123719</t>
  </si>
  <si>
    <t>Moore County</t>
  </si>
  <si>
    <t>http://www.newsobserver.com/news/story/1559791.html</t>
  </si>
  <si>
    <t>Watauga County</t>
  </si>
  <si>
    <t>http://www.goblueridge.net/index.php?option=com_content&amp;task=view&amp;id=6785&amp;Itemid=28</t>
  </si>
  <si>
    <t>http://www2.hickoryrecord.com/content/2009/jun/12/catawba-county-schools-cut-nearly-200-positions/news-local/</t>
  </si>
  <si>
    <t>http://www.wral.com/news/local/story/5816932/</t>
  </si>
  <si>
    <t>http://www.wral.com/news/local/story/5265009/</t>
  </si>
  <si>
    <t>http://bulletin.aarp.org/states/nc/2009/32/articles/schools_can_sustain_state_budget_cuts.html</t>
  </si>
  <si>
    <t>http://www.wwaytv3.com/nhc_school_board_approves_budget_cuts_may_come/07/2009</t>
  </si>
  <si>
    <t>Winstom-Salem/Forsyth County</t>
  </si>
  <si>
    <t>http://www.news-record.com/content/2009/04/01/article/25_jobscut_in_winston_salemforsyth_county_schools</t>
  </si>
  <si>
    <t>Cumberland County</t>
  </si>
  <si>
    <t>http://news.mync.com/site/news/story/39712/cumberland-county-schools-see-largest-budget-cuts-in-years/</t>
  </si>
  <si>
    <t>Buncombe County</t>
  </si>
  <si>
    <t>Oklahoma</t>
  </si>
  <si>
    <t>http://www.muskogeephoenix.com/local/local_story_186225456.html</t>
  </si>
  <si>
    <t>Ohio</t>
  </si>
  <si>
    <t>http://www2.nbc4i.com/cmh/news/local/local_govtpolitics/article/ohio_lawmakers_hastily_vote_to_approve_budget_bill/19316/</t>
  </si>
  <si>
    <t>Cincinatti</t>
  </si>
  <si>
    <t>http://news.cincinnati.com/article/20090805/NEWS0108/308040023/1055/NEWS/Layoffs+hit+city+police</t>
  </si>
  <si>
    <t>Toledo</t>
  </si>
  <si>
    <t>http://abclocal.go.com/wtvg/video?id=6765343</t>
  </si>
  <si>
    <t>http://www.local12.com/news/local/story/Cincinnati-Health-Department-Cuts-34-Jobs/3jT8Gb9FgECHksETBh2Gow.cspx</t>
  </si>
  <si>
    <t>Akron</t>
  </si>
  <si>
    <t>http://www.forbes.com/feeds/ap/2009/07/29/ap6715215.html</t>
  </si>
  <si>
    <t>Columbus</t>
  </si>
  <si>
    <t>http://www2.nbc4i.com/cmh/news/local/local_govtpolitics/article/city_layoffs_to_begin_today/12114/</t>
  </si>
  <si>
    <t>http://www.kypost.com/news/local/story/Budget-Cuts-Forcing-More-Layoffs-At-UC/IlO3Z86Xc0yQKpEO0RWwjQ.cspx</t>
  </si>
  <si>
    <t>Steubenville</t>
  </si>
  <si>
    <t>http://www.wtrf.com/story.cfm?func=viewstory&amp;storyid=64685</t>
  </si>
  <si>
    <t>Elyria</t>
  </si>
  <si>
    <t>http://chronicle.northcoastnow.com/2009/08/12/elyria-library-announces-11-layoffs-branch-hours-to-be-cut/</t>
  </si>
  <si>
    <t>http://www.akron.com/akron-ohio-community-news.asp?aID=6122</t>
  </si>
  <si>
    <t>Cuyahoga</t>
  </si>
  <si>
    <t>http://blog.cleveland.com/metro/2009/07/cuyahoga_medina_county_workers.html</t>
  </si>
  <si>
    <t>Montgomery County</t>
  </si>
  <si>
    <t>http://www.employmentspectator.com/2009/06/montgomery-county-ohio-to-cut-30-jobs/</t>
  </si>
  <si>
    <t>Stark County</t>
  </si>
  <si>
    <t>http://www.cantonrep.com/homepage/x2085755527/Stark-County-MRDD-eliminates-jobs-to-cut-costs</t>
  </si>
  <si>
    <t>http://www.cantonrep.com/homepage/x1641092057/Stark-County-Job-and-Family-Services-eliminates-12-jobs</t>
  </si>
  <si>
    <t>Butler Tech</t>
  </si>
  <si>
    <t>http://www.employmentspectator.com/2009/05/ohio-vocational-school-to-cut-jobs/</t>
  </si>
  <si>
    <t>Parma</t>
  </si>
  <si>
    <t>http://www.wkyc.com/news/education/education_article.aspx?storyid=113479&amp;catid=35</t>
  </si>
  <si>
    <t>Springboro</t>
  </si>
  <si>
    <t>http://www.daytondailynews.com/news/dayton-news/springboro-districts-layoffs-reach-32-174504.html</t>
  </si>
  <si>
    <t>Strongsville</t>
  </si>
  <si>
    <t>http://blog.cleveland.com/sunstar/2009/06/strongsville_schools_will_lay.html</t>
  </si>
  <si>
    <t>Forest Hills</t>
  </si>
  <si>
    <t>http://www.wcpo.com/content/news/neighborhoods/anderson_township/story/Forest-Hills-School-Board-Votes-To-Cut-40-Jobs/hip0MtX2R0WXRFUbVk18Ww.cspx</t>
  </si>
  <si>
    <t>Green Schools</t>
  </si>
  <si>
    <t>http://www.ohio.com/news/45831802.html</t>
  </si>
  <si>
    <t>http://www.wtol.com/Global/story.asp?S=10415019</t>
  </si>
  <si>
    <t>Warren</t>
  </si>
  <si>
    <t>http://www.vindy.com/news/2009/jul/29/us-funds-won8217t-be-panacea-for-police/?newswatch</t>
  </si>
  <si>
    <t>Butler County</t>
  </si>
  <si>
    <t>http://www.wcpo.com/news/local/story/Butler-County-Sheriff-Hands-Out-34-Pink-Slips/NOhoJ9Nbm0i6uBoe1JMUbQ.cspx</t>
  </si>
  <si>
    <t>http://www.policegrantshelp.com/news/1782082-Ohio-city-fires-27-police-recruits-to-save-money/</t>
  </si>
  <si>
    <t>http://www.newsnet5.com/news/18400602/detail.html</t>
  </si>
  <si>
    <t>Dayton</t>
  </si>
  <si>
    <t>http://www.daytondailynews.com/news/dayton-news/11-police-layoffs-could-have-been-avoided-city-manager-says-195256.html</t>
  </si>
  <si>
    <t>http://www.fox8.com/wjw-news-elyria-fire-department-layoffs,0,6058463.story</t>
  </si>
  <si>
    <t>Twinsburg</t>
  </si>
  <si>
    <t>http://www.fox8.com/news/wjw-firefighter-cuts-0714,0,2569628.story</t>
  </si>
  <si>
    <t>http://www.tribtoday.com/page/content.detail/id/522096.html?nav=5021</t>
  </si>
  <si>
    <t>Mansfield</t>
  </si>
  <si>
    <t>Oregon</t>
  </si>
  <si>
    <t>http://www.kgw.com/news-local/stories/kgw_051809_news_oregon_new_budget_democrat.177105c1.html</t>
  </si>
  <si>
    <t>Beaverton</t>
  </si>
  <si>
    <t>http://www.beavertonvalleytimes.com/news/story_2nd.php?story_id=120855931741266100</t>
  </si>
  <si>
    <t>Bend</t>
  </si>
  <si>
    <t>http://www.kgw.com/sharedcontent/APStories/stories/D8UB6C2O1.html</t>
  </si>
  <si>
    <t>McKenzie Bridge</t>
  </si>
  <si>
    <t>http://www.stpns.net/view_article.html?articleId=97348633195429835</t>
  </si>
  <si>
    <t>Gresham</t>
  </si>
  <si>
    <t>http://www.theoutlookonline.com/news/story.php?story_id=124123125921523100</t>
  </si>
  <si>
    <t>http://www.oregonlive.com/portland/index.ssf/2009/07/city_layoffs_start_at_portland.html</t>
  </si>
  <si>
    <t>http://www.kptv.com/news/19698239/detail.html</t>
  </si>
  <si>
    <t>Ashland</t>
  </si>
  <si>
    <t>http://www.mailtribune.com/apps/pbcs.dll/article?AID=/20090519/NEWS/905190327</t>
  </si>
  <si>
    <t>Brookings-Harbor</t>
  </si>
  <si>
    <t>http://www.currypilot.com/20090211112658/News/Local-News/School-layoffs-4-day-week-top-list-of-possible-cuts</t>
  </si>
  <si>
    <t>http://www.oregonlive.com/washingtoncounty/index.ssf/2009/05/beaverton_school_budget_increa.html</t>
  </si>
  <si>
    <t>Lake Oswego</t>
  </si>
  <si>
    <t>http://www.oregonlive.com/clackamascounty/index.ssf/2009/05/lake_oswego_probably_will_lay.html</t>
  </si>
  <si>
    <t>Reynolds</t>
  </si>
  <si>
    <t>http://www.theoutlookonline.com/news/story.php?story_id=124364593297596400</t>
  </si>
  <si>
    <t>Oregon City</t>
  </si>
  <si>
    <t>http://www.oregonlive.com/clackamascounty/index.ssf/2009/05/oregon_city_trims_estimated_te.html</t>
  </si>
  <si>
    <t>Nyssa</t>
  </si>
  <si>
    <t>http://www.2news.tv/news/local/43889427.html</t>
  </si>
  <si>
    <t>Lapeer</t>
  </si>
  <si>
    <t>http://www.countypress.com/stories/051009/loc_20090510101.shtml</t>
  </si>
  <si>
    <t>Eugene</t>
  </si>
  <si>
    <t>http://www.registerguard.com/csp/cms/sites/web/news/cityregion/15345642-46/story.csp</t>
  </si>
  <si>
    <t>Bethel</t>
  </si>
  <si>
    <t>Gresham-Barlow</t>
  </si>
  <si>
    <t>http://www.oregonlive.com/news/oregonian/index.ssf?/base/news/1240635318194300.xml&amp;coll=7</t>
  </si>
  <si>
    <t>Tiguard-Tualatin</t>
  </si>
  <si>
    <t>http://www.oregonlive.com/washingtoncounty/index.ssf/2009/05/tigardtualatin_teachers_get_la.html</t>
  </si>
  <si>
    <t>East Portland</t>
  </si>
  <si>
    <t>http://www.westlinntidings.com/opinion/story.php?story_id=124102835349737000</t>
  </si>
  <si>
    <t>North Clackamas</t>
  </si>
  <si>
    <t>http://www.nwcn.com/statenews/oregon/stories/NW_082409ORN-clackamas-teacher-layoffs-LJ.11067e98f.html</t>
  </si>
  <si>
    <t>Hillsboro</t>
  </si>
  <si>
    <t>http://www.oregonlive.com/washingtoncounty/index.ssf/2009/05/hillsboro_school_budget_would.html</t>
  </si>
  <si>
    <t>Pennsylvania</t>
  </si>
  <si>
    <t>http://www.post-gazette.com/pg/09223/989977-454.stm</t>
  </si>
  <si>
    <t>http://www.tmcnet.com/usubmit/2009/08/06/4311653.htm</t>
  </si>
  <si>
    <t>Philadelphia</t>
  </si>
  <si>
    <t>http://www.philly.com/philly/hp/news_update/53537132.html</t>
  </si>
  <si>
    <t>Luzerne County</t>
  </si>
  <si>
    <t>http://www.timesleader.com/news/Pa__budget_impasse_puts__local_Head_Start_in_a_bind_08-18-2009.html</t>
  </si>
  <si>
    <t>http://www.foxnews.com/wires/2008Dec25/0,4670,PhiladelphiaBudget,00.html</t>
  </si>
  <si>
    <t>North Penn</t>
  </si>
  <si>
    <t>http://www.thereporteronline.com/articles/2009/08/18/news/srv0000006147119.txt</t>
  </si>
  <si>
    <t>Bethlehem</t>
  </si>
  <si>
    <t>http://www.lehighvalleylive.com/bethlehem/index.ssf/2009/08/bethlehem_area_school_director_2.html</t>
  </si>
  <si>
    <t>Central Bucks</t>
  </si>
  <si>
    <t>http://www.phillyburbs.com/news/local/the_intelligencer/the_intelligencer_news_details/article/27/2009/may/15/central-bucks-to-lay-off-16-teachers.html</t>
  </si>
  <si>
    <t>http://www.philly.com/inquirer/local/20090508_Winslow_Twp__school_board_to_lay_off_162.html</t>
  </si>
  <si>
    <t>Neshaminy</t>
  </si>
  <si>
    <t>http://www.philly.com/philly/news/local/49492887.html?viewAll=y</t>
  </si>
  <si>
    <t>Pennsbury</t>
  </si>
  <si>
    <t>Rhode Island</t>
  </si>
  <si>
    <t>Kingston</t>
  </si>
  <si>
    <t>http://www.projo.com/news/content/budget_higher_education_06-13-08_6IAGFSL_v34.380f708.html</t>
  </si>
  <si>
    <t>Johnston</t>
  </si>
  <si>
    <t>http://www.projo.com/generalassembly/JOB_CUTS_07-10-08_7FAPSUA_v12.3ccae12.html</t>
  </si>
  <si>
    <t>http://www2.turnto10.com/jar/news/local/article/pawtucket_laying_off_17_to_close_deficit/10164/</t>
  </si>
  <si>
    <t>Providence</t>
  </si>
  <si>
    <t>http://www.abc6.com/news/45816792.html</t>
  </si>
  <si>
    <t>East Providence</t>
  </si>
  <si>
    <t>http://www2.sec.state.ri.us/omfiling/pdffiles/minutes/4681/2009/14224.pdf</t>
  </si>
  <si>
    <t>Burillville</t>
  </si>
  <si>
    <t>2/29/09</t>
  </si>
  <si>
    <t>http://www.projo.com/ri/burrillville/content/NO_BURRILLVILLE_SCHOOLS27_02-29-08_LK96GHA_v27.1819c55.html</t>
  </si>
  <si>
    <t>Bristol Warren</t>
  </si>
  <si>
    <t>http://www.projo.com/education/content/EB_BWLAYOFFS12_02-12-08_NU8VKVV_v22.347e07d.html</t>
  </si>
  <si>
    <t>West Warwick</t>
  </si>
  <si>
    <t>http://www.projo.com/news/content/WEST_WARWICK_TEACHERS_LAYOFF_02-17-09_0JDBEFK_v14.3bb882f.html</t>
  </si>
  <si>
    <t>Warwick</t>
  </si>
  <si>
    <t>http://www.warwickonline.com/pages/full_story/push?article-While+advertising+for+jobs-+schools+send+out+40+pink+slips%20&amp;id=1972259</t>
  </si>
  <si>
    <t>Woonsocket</t>
  </si>
  <si>
    <t>http://www.woonsocketcall.com/content/view/49501/112/</t>
  </si>
  <si>
    <t>http://newsblog.projo.com/2009/08/e-providence-to.html</t>
  </si>
  <si>
    <t>North Providence</t>
  </si>
  <si>
    <t>http://www.wpri.com/dpp/news/local_news/local_rhode_island_firefighter_layoffs20090224</t>
  </si>
  <si>
    <t>South Carolina</t>
  </si>
  <si>
    <t>Greenville</t>
  </si>
  <si>
    <t>http://www.wyff4.com/news/18238816/detail.html</t>
  </si>
  <si>
    <t>Charleston</t>
  </si>
  <si>
    <t>Orangeburg</t>
  </si>
  <si>
    <t>http://bulletin.aarp.org/states/sc/2009/29/articles/south_carolina_state_university_lays_off_12_employees.html</t>
  </si>
  <si>
    <t>http://npaper-wehaa.com/bluffton-today/2cGavgnFv2gbho3K/#?article=117061</t>
  </si>
  <si>
    <t>http://www.thestate.com/local/story/828593.html</t>
  </si>
  <si>
    <t>Horry County</t>
  </si>
  <si>
    <t>http://www.wmbfnews.com/Global/story.asp?S=10622562</t>
  </si>
  <si>
    <t>Fort Mill</t>
  </si>
  <si>
    <t>http://www.charlotteobserver.com/education/story/808655.html</t>
  </si>
  <si>
    <t>Aiken County</t>
  </si>
  <si>
    <t>http://www.wjbf.com/jbf/news/state_regional/south_carolina/article/aiken_county_school_board_cuts/10901/</t>
  </si>
  <si>
    <t>http://www.independentmail.com/news/2009/jan/21/anderson-school-district-5-leaders-agree-plan-rela/</t>
  </si>
  <si>
    <t>Batesburg-Leesville</t>
  </si>
  <si>
    <t>http://m.wltx.com/news.jsp?key=90004</t>
  </si>
  <si>
    <t>Barnwell</t>
  </si>
  <si>
    <t>http://www.thepeoplesentinel.com/news/budget-crunch-barnwell-45-school-district-force-teacher-layoffs-other-cost-cutting-measures</t>
  </si>
  <si>
    <t>South Dakota</t>
  </si>
  <si>
    <t>Sioux Falls</t>
  </si>
  <si>
    <t>http://content.usatoday.net/dist/custom/gci/InsidePage.aspx?cId=indystar&amp;sParam=30170369.story</t>
  </si>
  <si>
    <t>http://pqasb.pqarchiver.com/argusleader/access/1701899081.html?FMT=ABS&amp;amp;date=May+03,+2009</t>
  </si>
  <si>
    <t>Tennessee</t>
  </si>
  <si>
    <t>http://www.publicnewsservice.org/index.php?/content/article/9444-1</t>
  </si>
  <si>
    <t>Memphis</t>
  </si>
  <si>
    <t>http://www.commercialappeal.com/news/2009/jul/27/falling-gas-prices-aid-agencies/</t>
  </si>
  <si>
    <t>Knoxville</t>
  </si>
  <si>
    <t>http://www.bizjournals.com/memphis/stories/2009/03/23/daily23.html</t>
  </si>
  <si>
    <t>http://chronicle.com/blogPost/U-of-Tennessee-System/7374/</t>
  </si>
  <si>
    <t>Chattanooga</t>
  </si>
  <si>
    <t>http://content.usatoday.net/dist/custom/gci/InsidePage.aspx?cId=tennessean&amp;sParam=31284683.story</t>
  </si>
  <si>
    <t>http://www.wrcbtv.com/Global/story.asp?S=10864515</t>
  </si>
  <si>
    <t>Lebanon</t>
  </si>
  <si>
    <t>http://www.wsmv.com/news/20200502/detail.html</t>
  </si>
  <si>
    <t>Nashville</t>
  </si>
  <si>
    <t>http://nashvillecitypaper.com/content/city-news/number-metro-layoffs-reduced</t>
  </si>
  <si>
    <t>Shelby County</t>
  </si>
  <si>
    <t>http://www.commercialappeal.com/news/2009/jun/11/shelby-wont-cut-as-many-workers/</t>
  </si>
  <si>
    <t>http://www.bizjournals.com/memphis/stories/2009/06/01/daily12.html</t>
  </si>
  <si>
    <t>Knox County</t>
  </si>
  <si>
    <t>http://www.knoxnews.com/news/2009/mar/11/knox-county-begins-notifying-teachers-layoffs/</t>
  </si>
  <si>
    <t>http://www.wrcbtv.com/Global/story.asp?S=10886728&amp;nav=menu1406_2_3</t>
  </si>
  <si>
    <t>Davidson County</t>
  </si>
  <si>
    <t>http://www.newschannel5.com/Global/story.asp?s=9711657</t>
  </si>
  <si>
    <t>http://www.newschannel5.com/Global/story.asp?S=8433704</t>
  </si>
  <si>
    <t>Utah</t>
  </si>
  <si>
    <t>http://www.abc4.com/content/news/top%20stories/story/Utah-State-University-lays-off-20-workers/nxU4hMHbLUWA_eH_xlB5uQ.cspx</t>
  </si>
  <si>
    <t>Salt Lake City</t>
  </si>
  <si>
    <t>http://www.deseretnews.com/article/1,5143,705266941,00.html</t>
  </si>
  <si>
    <t>Jordan</t>
  </si>
  <si>
    <t>http://www.abc4.com/content/news/4_your_family/story/Jordan-School-District-cuts-157-jobs/IMlyHWqhLEOdUn415tq8fg.cspx</t>
  </si>
  <si>
    <t>Texas</t>
  </si>
  <si>
    <t>http://blogs.chron.com/texaspolitics/archives/2009/01/tyc_announces_s.html</t>
  </si>
  <si>
    <t>Galveston</t>
  </si>
  <si>
    <t>http://chronicle.com/article/U-of-Texas-System-Settles/42733</t>
  </si>
  <si>
    <t>Dallas</t>
  </si>
  <si>
    <t>http://www.dallasnews.com/sharedcontent/dws/dn/latestnews/stories/081509dnmetlayoffs.415d4a0.html</t>
  </si>
  <si>
    <t>Fort Worth</t>
  </si>
  <si>
    <t>http://cbs11tv.com/local/Fort.Worth.Dallas.2.1127719.html</t>
  </si>
  <si>
    <t>El Paso County</t>
  </si>
  <si>
    <t>http://www.gazette.com/articles/last-58524-year-employees.html</t>
  </si>
  <si>
    <t>Donna ISD</t>
  </si>
  <si>
    <t>http://www.kveo.com/news/donna-isd-cuts-114-school-employees</t>
  </si>
  <si>
    <t>http://www.dallasnews.com/sharedcontent/dws/dn/latestnews/stories/101608dnmetdisd.11b94d230.html</t>
  </si>
  <si>
    <t>http://www.khou.com/news/local/galveston/stories/khou090304_mp_galveston-isd-layoffs.2b80a7d.html</t>
  </si>
  <si>
    <t>Dallas ISD</t>
  </si>
  <si>
    <t>http://www.dallasnews.com/sharedcontent/dws/dn/education/stories/060409dnmetmagnets.458c3fe.html</t>
  </si>
  <si>
    <t>Cypress-Fairbanks</t>
  </si>
  <si>
    <t>http://blogs.har.com/367/477/Cy-Fair-ISD-keeps-tax-break,-but-cuts-jobs/</t>
  </si>
  <si>
    <t>http://www.fortcollinsnow.com/article/20090520/NEWS/905209997/1062&amp;ParentProfile=1054</t>
  </si>
  <si>
    <t>Loveland</t>
  </si>
  <si>
    <t>http://www.reporterherald.com/news_story.asp?id=24289</t>
  </si>
  <si>
    <t>San Luis</t>
  </si>
  <si>
    <t>http://www.kktv.com/news/headlines/33726664.html</t>
  </si>
  <si>
    <t>St. Vrain Valley</t>
  </si>
  <si>
    <t>http://www.rockymountainnews.com/news/2008/mar/26/st-vrain-school-district-laying-85-staff-members/</t>
  </si>
  <si>
    <t>http://www.milehighnews.com/Articles-i-2009-07-02-211177.114125_Stevenson_making_best_of_school_district_budget_cuts.html</t>
  </si>
  <si>
    <t>Denver</t>
  </si>
  <si>
    <t>http://www.denverpost.com/voices/ci_11887609</t>
  </si>
  <si>
    <t>Florida</t>
  </si>
  <si>
    <t>Littlefield</t>
  </si>
  <si>
    <t>http://lubbockonline.com/stories/121208/loc_366940847.shtml</t>
  </si>
  <si>
    <t>Lewiston</t>
  </si>
  <si>
    <t>http://www.kivitv.com/Global/story.asp?S=10512939</t>
  </si>
  <si>
    <t>Pocatello</t>
  </si>
  <si>
    <t>http://www.fox12idaho.com/Global/story.asp?S=10181753</t>
  </si>
  <si>
    <t>Moscow</t>
  </si>
  <si>
    <t>http://www.uiargonaut.com/content/view/7998/37/</t>
  </si>
  <si>
    <t>City of Chicago</t>
  </si>
  <si>
    <t>http://www.suntimes.com/news/cityhall/1619409,CST-NWS-layoff12.article</t>
  </si>
  <si>
    <t>Oak Lawn</t>
  </si>
  <si>
    <t>Naperville</t>
  </si>
  <si>
    <t>http://asumag.com/dailynews/illinois-school-district-layoff-notices-20090318/</t>
  </si>
  <si>
    <t>Elgin</t>
  </si>
  <si>
    <t>http://www.chicagobreakingnews.com/2009/03/school-district-announces-layoffs.html</t>
  </si>
  <si>
    <t>Lake County</t>
  </si>
  <si>
    <t>http://www.dailyherald.com/story/?id=310501</t>
  </si>
  <si>
    <t>Carpentersville</t>
  </si>
  <si>
    <t>http://abclocal.go.com/wls/story?section=news/local&amp;id=6702472</t>
  </si>
  <si>
    <t>Grayslake</t>
  </si>
  <si>
    <t>http://archives.chicagotribune.com/2009/mar/20/local/chi-school-layoffs-20-mar20</t>
  </si>
  <si>
    <t>Indiana</t>
  </si>
  <si>
    <t>Gary</t>
  </si>
  <si>
    <t>http://www.mysmartgov.org/index.php?/tnwi-layoffs-6-12</t>
  </si>
  <si>
    <t>http://www.news-record.com/content/2009/03/27/article/guilford_county_cutting_40_positions</t>
  </si>
  <si>
    <t>http://www2.wnct.com/nct/news/state_regional/article/nc_countys_budget_cuts_avoid_sheriffs_deputies/30118/</t>
  </si>
  <si>
    <t>Burke County</t>
  </si>
  <si>
    <t>Plan for Department of Conservation and Natural Resources is to do More with Less</t>
  </si>
  <si>
    <t>Las Vegas Review Journal</t>
  </si>
  <si>
    <t>Gaming Regulator May Lose Staffers</t>
  </si>
  <si>
    <t>Las Vegas Sun</t>
  </si>
  <si>
    <t>Ashley Says He's Ready to Respond to State's Concerns</t>
  </si>
  <si>
    <t>LasVegasNow.com</t>
  </si>
  <si>
    <t>Position Eliminations - Department Summary</t>
  </si>
  <si>
    <t>Budget Cuts Already Being Felt</t>
  </si>
  <si>
    <t>Budget Crisis has UNLV Slashing Staff</t>
  </si>
  <si>
    <t>Sparks: City Budget Offers Economic Hope</t>
  </si>
  <si>
    <t>KTNV.com</t>
  </si>
  <si>
    <t>City of Las Vegas to Layoff More than 30 Workers</t>
  </si>
  <si>
    <t>Layoffs Can Be Avoided One More Time, But It's the Last Time</t>
  </si>
  <si>
    <t>Union, School District in Talks</t>
  </si>
  <si>
    <t>Nevada Appeal</t>
  </si>
  <si>
    <t>Carson Teachers Sue Over Layoffs</t>
  </si>
  <si>
    <t>KTVN.com</t>
  </si>
  <si>
    <t>Douglas County School District Approves Five Layoffs</t>
  </si>
  <si>
    <t>The Union Leader</t>
  </si>
  <si>
    <t>Lynch Signs $11.5b Budget</t>
  </si>
  <si>
    <t>WMUR.com</t>
  </si>
  <si>
    <t>School Administrators Laid Off in Manchester Budget Cuts</t>
  </si>
  <si>
    <t>University of Nevada Eliminates 279 Jobs</t>
  </si>
  <si>
    <t>http://www.ktvn.com/Global/story.asp?S=10595154</t>
  </si>
  <si>
    <t>Rockingham County Officials: No Layoffs</t>
  </si>
  <si>
    <t>Mayor, Teachers Union Meet to Attempt to Avoid Layoffs</t>
  </si>
  <si>
    <t>Concord Monitor</t>
  </si>
  <si>
    <t>A Little Clarity</t>
  </si>
  <si>
    <t>http://www.cmonitor.com/apps/pbcs.dll/article?AID=/20090712/OPINION/907120352&amp;template=page3</t>
  </si>
  <si>
    <t>Schools Confront Staff Cuts</t>
  </si>
  <si>
    <t>Returning Guardsmen Gets Pink Slip</t>
  </si>
  <si>
    <t>Amid $7M Budget Gap, Concord Faces Many Cuts</t>
  </si>
  <si>
    <t>http://www.wmur.com/news/19510059/detail.html</t>
  </si>
  <si>
    <t>NH.com</t>
  </si>
  <si>
    <t>Prison Officers: Cuts Have Created Unsafe Conditions</t>
  </si>
  <si>
    <t>http://www.nh.com/apps/pbcs.dll/article?AID=/NS/20090629/NEWS02/306299948</t>
  </si>
  <si>
    <t>The Star-Ledger</t>
  </si>
  <si>
    <t>KMBC.com</t>
  </si>
  <si>
    <t>Some KC Teachers to Lose Jobs</t>
  </si>
  <si>
    <t>KMOV.com</t>
  </si>
  <si>
    <t>Normandy School District Lays Off 82; Lawsuit Filed</t>
  </si>
  <si>
    <t>Riverview Gardens School District Cuts 100 Teachers</t>
  </si>
  <si>
    <t>Subtle School Reforms Add Up</t>
  </si>
  <si>
    <t>KULR8.com</t>
  </si>
  <si>
    <t>City of Billings Layoffs</t>
  </si>
  <si>
    <t>Butte School District to Cut 11 Jobs</t>
  </si>
  <si>
    <t>Queen City News</t>
  </si>
  <si>
    <t>Deficit Leads to Layoffs in Sheriff's Office</t>
  </si>
  <si>
    <t>Lincoln Journal Star</t>
  </si>
  <si>
    <t>Seven State Employee Positions Eliminated</t>
  </si>
  <si>
    <t>KETV.com</t>
  </si>
  <si>
    <t>Laid Off Road Workers Say Board's Decision Unjust</t>
  </si>
  <si>
    <t>Mayor Cuts 130 City Jobs, Suspends Police Programs</t>
  </si>
  <si>
    <t>Natomas Unified lays off 59 teachers and counselors</t>
  </si>
  <si>
    <t>Natomas</t>
  </si>
  <si>
    <t>http://www.sacbee.com/local/story/2095739.html</t>
  </si>
  <si>
    <t>Layoffs, raises: It's a mixed bag for Sacramento-area teachers</t>
  </si>
  <si>
    <t>Sacramento</t>
  </si>
  <si>
    <t xml:space="preserve"> Bakersfield City</t>
  </si>
  <si>
    <t xml:space="preserve"> Fruitvale Schools</t>
  </si>
  <si>
    <t xml:space="preserve"> Panama Buena</t>
  </si>
  <si>
    <t xml:space="preserve"> Rosedale Union</t>
  </si>
  <si>
    <t xml:space="preserve"> Kern High</t>
  </si>
  <si>
    <t>http://www.venturacountystar.com/news/2009/jun/09/school-districts-hoping-furloughs-can-prevent/</t>
  </si>
  <si>
    <t>School districts hoping furloughs can prevent layoffs</t>
  </si>
  <si>
    <t xml:space="preserve">Ventura Unified </t>
  </si>
  <si>
    <t>Ojaj Schools</t>
  </si>
  <si>
    <t xml:space="preserve">Simi Valley Unified </t>
  </si>
  <si>
    <t>SUSD board OKs layoffs</t>
  </si>
  <si>
    <t>RecordNet.com</t>
  </si>
  <si>
    <t>http://www.recordnet.com/apps/pbcs.dll/article?AID=/20090305/A_NEWS/903050341</t>
  </si>
  <si>
    <t>http://www.recordnet.com/apps/pbcs.dll/article?AID=/20090310/A_NEWS04/903100315/-1/A_NEWS</t>
  </si>
  <si>
    <t>MUSD sends layoff notices to hundreds of employees</t>
  </si>
  <si>
    <t>Stockton</t>
  </si>
  <si>
    <t>Manteca</t>
  </si>
  <si>
    <t>http://www.modbee.com/local/story/745727.html</t>
  </si>
  <si>
    <t>Modesto Bee</t>
  </si>
  <si>
    <t>Salida teachers surprised by layoffs</t>
  </si>
  <si>
    <t>Salida</t>
  </si>
  <si>
    <t>http://www.modbee.com/local/story/626919.html</t>
  </si>
  <si>
    <t>Oakdale</t>
  </si>
  <si>
    <t>Oakdale schools warn of layoffs</t>
  </si>
  <si>
    <t>http://www.modbee.com/local/story/618903.html</t>
  </si>
  <si>
    <t>School layoff notices coming at Riverbank</t>
  </si>
  <si>
    <t>Riverbank</t>
  </si>
  <si>
    <t>http://www.pressdemocrat.com/article/20090515/articles/905159901</t>
  </si>
  <si>
    <t>Sonoma County teacher layoffs in play as deadline passes</t>
  </si>
  <si>
    <t>Sonoma County</t>
  </si>
  <si>
    <t>PressDemocrat.com</t>
  </si>
  <si>
    <t>http://www.venturacountystar.com/news/2009/aug/07/pleasant-valley-school-district-rescinds-some/</t>
  </si>
  <si>
    <t>Pleasant Valley School District rescinds some layoff notices</t>
  </si>
  <si>
    <t>Ventura</t>
  </si>
  <si>
    <t>http://www.venturacountystar.com/news/2009/Feb/24/hueneme-school-district-to-send-out-pink-slips/</t>
  </si>
  <si>
    <t>Hueneme</t>
  </si>
  <si>
    <t>Hueneme School District to send out pink slips</t>
  </si>
  <si>
    <t>http://www.employmentspectator.com/2009/03/colton-school-district-to-cut-52/</t>
  </si>
  <si>
    <t>Colton School District to Cut 52</t>
  </si>
  <si>
    <t>Colton</t>
  </si>
  <si>
    <t>http://www.mydesert.com/article/20090808/NEWS04/908080311/1006/news01</t>
  </si>
  <si>
    <t>Palm Springs</t>
  </si>
  <si>
    <t>MyDesert.com</t>
  </si>
  <si>
    <t>District finalizes plan to cut 27 teachers</t>
  </si>
  <si>
    <t xml:space="preserve">http://online.wsj.com/article/SB124726994463725775.html </t>
  </si>
  <si>
    <t>Wall Street Journal</t>
  </si>
  <si>
    <t xml:space="preserve">Cuts to Police Force Test a Safer Oakland </t>
  </si>
  <si>
    <t>P</t>
  </si>
  <si>
    <t>http://www.ksee24.com/news/local/53027997.html</t>
  </si>
  <si>
    <t>Layoff notices mailed to 38 Fresno County Deputies</t>
  </si>
  <si>
    <t>KSEE News</t>
  </si>
  <si>
    <t>http://www.ocregister.com/articles/department-sheriff-anderson-2532077-county-assistant</t>
  </si>
  <si>
    <t>Sheriff lays off 2 assistants, 5 captains</t>
  </si>
  <si>
    <t>http://www.redding.com/news/2009/jul/31/tight-budget-forces-red-bluff-police-chief-to/</t>
  </si>
  <si>
    <t>Tight budget forces Red Bluff police chief to make changes</t>
  </si>
  <si>
    <t>Red Bluff</t>
  </si>
  <si>
    <t>Redding.com</t>
  </si>
  <si>
    <t>http://online.wsj.com/article/SB122540831980086085.html</t>
  </si>
  <si>
    <t>California Cities Cut Police Budgets</t>
  </si>
  <si>
    <t>Vallejo</t>
  </si>
  <si>
    <t>Santa Rosa</t>
  </si>
  <si>
    <t>Furloughs proposed instead of layoffs for San Bernardino Police Department</t>
  </si>
  <si>
    <t xml:space="preserve">San Bernardino </t>
  </si>
  <si>
    <t>http://www.pe.com/localnews/sanbernardino/stories/PE_News_Local_N_npolice18.eb6e4e.html</t>
  </si>
  <si>
    <t>.</t>
  </si>
  <si>
    <t>Police union protests cuts</t>
  </si>
  <si>
    <t>http://www.modbee.com/local/story/731569.html</t>
  </si>
  <si>
    <t>Modesto</t>
  </si>
  <si>
    <t>http://www.timesheraldonline.com/ci_13044087</t>
  </si>
  <si>
    <t xml:space="preserve">Vallejo </t>
  </si>
  <si>
    <t>http://www.officer.com/web/online/Top-News-Stories/Sacramento-County-Lays-Off-128-Deputies/1$47781</t>
  </si>
  <si>
    <t>Sacramento County Lays Off 128 Deputies</t>
  </si>
  <si>
    <t>KCRA.com</t>
  </si>
  <si>
    <t>http://www.sacbee.com/crime/story/1891073.html</t>
  </si>
  <si>
    <t>Shasta County</t>
  </si>
  <si>
    <t>Sheriff plans 25 layoffs, 150 early releases</t>
  </si>
  <si>
    <t>http://www.employmentspectator.com/2009/05/stockton-ca-to-lay-off-55-cops-35-others/</t>
  </si>
  <si>
    <t>Stockton, CA to Lay Off 55 Cops, 35 Others</t>
  </si>
  <si>
    <t>http://cbs13.com/local/sacramento.firefighter.layoffs.2.1057284.html</t>
  </si>
  <si>
    <t>Firefighter Talks Fail; 68 Layoffs To Move Forward</t>
  </si>
  <si>
    <t>CBS13.com</t>
  </si>
  <si>
    <t>http://www.pe.com/localnews/inland/stories/PE_News_Local_W_wnorco28.4a1a294.html</t>
  </si>
  <si>
    <t>Half of Norco firefighters face layoff</t>
  </si>
  <si>
    <t>Norco</t>
  </si>
  <si>
    <t>http://www.pe.com/localnews/inland/stories/PE_News_Local_S_calfire16.3fa0def.html</t>
  </si>
  <si>
    <t>Firefighters dismissed early</t>
  </si>
  <si>
    <t xml:space="preserve">Riverside/San Bernardino </t>
  </si>
  <si>
    <t>http://www.sacbee.com/static/weblogs/the_state_worker/2009/08/corrections-to-issue-1300-new.html</t>
  </si>
  <si>
    <t>Corrections to issue 1,300 new layoff notices in wake of budget cuts</t>
  </si>
  <si>
    <t>Atascaredo</t>
  </si>
  <si>
    <t>Alaska</t>
  </si>
  <si>
    <t>California</t>
  </si>
  <si>
    <t>Georgia</t>
  </si>
  <si>
    <t xml:space="preserve">Georgia State University </t>
  </si>
  <si>
    <t>http://blogs.ajc.com/gold-dome-live/2009/07/09/9300-state-workers-already-furloughed-in-new-fiscal-year/</t>
  </si>
  <si>
    <t xml:space="preserve">Georgia Tech </t>
  </si>
  <si>
    <t>http://www.ajc.com/news/list-the-impact-of-college-cuts-106107.html</t>
  </si>
  <si>
    <t xml:space="preserve">Valdosta State </t>
  </si>
  <si>
    <t xml:space="preserve">Armstrong Atlantic State </t>
  </si>
  <si>
    <t xml:space="preserve">Clayton State Univ. </t>
  </si>
  <si>
    <t>Columbus State Univ.</t>
  </si>
  <si>
    <t xml:space="preserve">Georgia Highlands College </t>
  </si>
  <si>
    <t xml:space="preserve">Georgia Perimeter College </t>
  </si>
  <si>
    <t xml:space="preserve">City of Atlanta </t>
  </si>
  <si>
    <t>http://www.atlantajobs.com/blog/city-cuts-atlanta-jobs/</t>
  </si>
  <si>
    <t>http://www.ajc.com/metro/content/metro/atlanta/stories/2008/12/10/atlanta_job_cuts.html</t>
  </si>
  <si>
    <t xml:space="preserve">Forsyth County </t>
  </si>
  <si>
    <t>http://www.accessnorthga.com/detail.php?n=216192&amp;c=10</t>
  </si>
  <si>
    <t xml:space="preserve">Cobb County Schools </t>
  </si>
  <si>
    <t>http://www.cbsatlanta.com/news/19722321/detail.html</t>
  </si>
  <si>
    <t xml:space="preserve">DeKalb County Schools </t>
  </si>
  <si>
    <t>http://www.ajc.com/hotjobs/content/metro/stories/2009/02/06/dekschool0206.html?cxntlid=inform_artr</t>
  </si>
  <si>
    <t xml:space="preserve">Fayette County Schools </t>
  </si>
  <si>
    <t>http://www.wxiatv.com/news/education/story.aspx?storyid=126188&amp;catid=11</t>
  </si>
  <si>
    <t xml:space="preserve">Savannah-Chatham County Schools </t>
  </si>
  <si>
    <t>http://www2.wsav.com/sav/news/local/education/article/layoffs_finalized_for_savannah_chatham_schools/13114/</t>
  </si>
  <si>
    <t xml:space="preserve">Hall County Schools </t>
  </si>
  <si>
    <t>http://www.gainesvilletimes.com/news/archive/15563/</t>
  </si>
  <si>
    <t xml:space="preserve">Columbia County Schools </t>
  </si>
  <si>
    <t>http://www.wrdw.com/schools/headlines/41513112.html</t>
  </si>
  <si>
    <t xml:space="preserve">Arcade Police </t>
  </si>
  <si>
    <t>http://www.onlineathens.com/stories/081209/new_480757325.shtml</t>
  </si>
  <si>
    <t xml:space="preserve">Clayton County Sheriff </t>
  </si>
  <si>
    <t>http://www.ajc.com/business/content/printedition/2009/01/03/claysheriff.html</t>
  </si>
  <si>
    <t xml:space="preserve">East Point Fire Dept. </t>
  </si>
  <si>
    <t>http://www.11alive.com/rss/rss_story.aspx?storyid=117957</t>
  </si>
  <si>
    <t xml:space="preserve">State Workers </t>
  </si>
  <si>
    <t>http://www.kitv.com/money/20406439/detail.html</t>
  </si>
  <si>
    <t xml:space="preserve">Kona Community Hospital </t>
  </si>
  <si>
    <t>http://www.bizjournals.com/pacific/stories/2008/07/21/story13.html</t>
  </si>
  <si>
    <t xml:space="preserve">Kulani Prison </t>
  </si>
  <si>
    <t>http://www.starbulletin.com/news/20090723_hawaii_mayor_hits_lingle_over_kulani_closing.html</t>
  </si>
  <si>
    <t>Hawaii</t>
  </si>
  <si>
    <t>Idaho</t>
  </si>
  <si>
    <t xml:space="preserve">Dept. of Corrections </t>
  </si>
  <si>
    <t>http://www.spokesman.com/stories/2009/may/25/idaho-correction-department-to-cut-38-jobs-impose/</t>
  </si>
  <si>
    <t xml:space="preserve">Boise School District </t>
  </si>
  <si>
    <t>http://www.idahostatesman.com/education/story/696535.html</t>
  </si>
  <si>
    <t>Illinois</t>
  </si>
  <si>
    <t xml:space="preserve">City of Naperville </t>
  </si>
  <si>
    <t>http://blogs.suburbanchicagonews.com/newsblog/2009/01/city_announces_20_layoffs.html</t>
  </si>
  <si>
    <t xml:space="preserve">City of Wheaton </t>
  </si>
  <si>
    <t>http://www.dailyherald.com/story/print/?id=255087</t>
  </si>
  <si>
    <t xml:space="preserve">Rockford Public Library </t>
  </si>
  <si>
    <t>http://www.rrstar.com/homepage/x772305058/Library-Board-could-vote-on-cuts-tonight</t>
  </si>
  <si>
    <t xml:space="preserve">State Police </t>
  </si>
  <si>
    <t xml:space="preserve">Corrections </t>
  </si>
  <si>
    <t xml:space="preserve">Chicago Public Schools </t>
  </si>
  <si>
    <t>http://www.chicagotribune.com/news/opinion/chi-0812vpzonewestlettersbriefs6aug12,0,272964.story</t>
  </si>
  <si>
    <t xml:space="preserve">Girard Schools </t>
  </si>
  <si>
    <t>http://www.sj-r.com/homepage/x110657931/Girard-School-Board-votes-to-lay-off-teachers-eliminate-summer-care</t>
  </si>
  <si>
    <t xml:space="preserve">Elgin Schools </t>
  </si>
  <si>
    <t>http://www.dailyherald.com/story/?id=285790&amp;src=3</t>
  </si>
  <si>
    <t xml:space="preserve">Barrington Schools </t>
  </si>
  <si>
    <t xml:space="preserve">Lake Zurich Schools </t>
  </si>
  <si>
    <t xml:space="preserve">Kaneland Schools </t>
  </si>
  <si>
    <t>http://www.dailyherald.com/story/?id=278439</t>
  </si>
  <si>
    <t>Kentucky</t>
  </si>
  <si>
    <t xml:space="preserve">Univ. of Kentucky </t>
  </si>
  <si>
    <t>http://nl.newsbank.com/nl-search/we/Archives?p_product=LH&amp;s_site=kentucky&amp;p_multi=LH&amp;p_theme=realcities&amp;p_action=search&amp;p_maxdocs=200&amp;p_topdoc=1&amp;p_text_direct-0=12165EBE2E573C48&amp;p_field_direct-0=document_id&amp;p_perpage=10&amp;p_sort=YMD_date:D&amp;s_trackval=GooglePM</t>
  </si>
  <si>
    <t xml:space="preserve">Louisville Metro </t>
  </si>
  <si>
    <t>http://www.bizjournals.com/louisville/stories/2009/05/25/daily38.html?page=1</t>
  </si>
  <si>
    <t xml:space="preserve">Kentucky Schools </t>
  </si>
  <si>
    <t>http://www.districtadministration.com/newssummary.aspx?news=yes&amp;postid=50454</t>
  </si>
  <si>
    <t>Louisiana</t>
  </si>
  <si>
    <t xml:space="preserve">Waterboro Schools </t>
  </si>
  <si>
    <t>https://keepmecurrent-dot-com.bloxcms.com/reporter/news/article_873bceae-167b-554d-b9c4-f0d93bc128cc.html</t>
  </si>
  <si>
    <t xml:space="preserve">Portland Police </t>
  </si>
  <si>
    <t>http://www.wcsh6.com/news/local/story.aspx?storyid=104920&amp;catid=2</t>
  </si>
  <si>
    <t xml:space="preserve">Portland Fire Dept. </t>
  </si>
  <si>
    <t>http://www.wmtw.com/news/20134878/detail.html</t>
  </si>
  <si>
    <t>Maryland</t>
  </si>
  <si>
    <t xml:space="preserve">Prince George's Police </t>
  </si>
  <si>
    <t>http://www.gazette.net/stories/03162009/prinnew164337_32525.shtml</t>
  </si>
  <si>
    <t xml:space="preserve">Prince George's Fire </t>
  </si>
  <si>
    <t>Michigan</t>
  </si>
  <si>
    <t xml:space="preserve">State workers </t>
  </si>
  <si>
    <t>http://www.wwj.com/pages/4334081.php?</t>
  </si>
  <si>
    <t xml:space="preserve">City of Detroit </t>
  </si>
  <si>
    <t>http://www.detnews.com/article/20090819/METRO01/908190398/1409/METRO</t>
  </si>
  <si>
    <t xml:space="preserve">Wayne County </t>
  </si>
  <si>
    <t>http://www.clickondetroit.com/news/19715670/detail.html</t>
  </si>
  <si>
    <t xml:space="preserve">Detroit Public Schools (staff) </t>
  </si>
  <si>
    <t>http://www.mlive.com/news/detroit/index.ssf/2009/07/officials_mull_bankruptcy_for.html</t>
  </si>
  <si>
    <t xml:space="preserve">Kentwood School District (staff) </t>
  </si>
  <si>
    <t>http://www.mlive.com/southeastadvance/index.ssf/2009/05/kentwood_approves_staff_layoff.html</t>
  </si>
  <si>
    <t xml:space="preserve">Howell Schools (staff) </t>
  </si>
  <si>
    <t>http://www.mlive.com/news/livingston/index.ssf/2009/05/howell_schools_to_shed_30_jobs.html</t>
  </si>
  <si>
    <t xml:space="preserve">Macomb County </t>
  </si>
  <si>
    <t>http://www.clickondetroit.com/news/17770352/detail.html</t>
  </si>
  <si>
    <t xml:space="preserve">Muskegon Police Dept. </t>
  </si>
  <si>
    <t>http://www.mlive.com/news/muskegon/index.ssf/2008/12/thursday_police_layoffs_in_eff.html</t>
  </si>
  <si>
    <t xml:space="preserve">State Troopers </t>
  </si>
  <si>
    <t xml:space="preserve">Flint Police Dept. </t>
  </si>
  <si>
    <t>http://www.mlive.com/news/flint/index.ssf/2009/04/pickets_at_flint_city_hall_pro.html</t>
  </si>
  <si>
    <t xml:space="preserve">Muskegon Heights Police </t>
  </si>
  <si>
    <t>http://www.mlive.com/news/muskegon/index.ssf/2009/06/three_muskegon_heights_firefig.html</t>
  </si>
  <si>
    <t xml:space="preserve">Flint Fire Dept. </t>
  </si>
  <si>
    <t xml:space="preserve">Bay City Fire Dept. </t>
  </si>
  <si>
    <t>http://www.mlive.com/news/bay-city/index.ssf/2009/06/bay_city_commission_approves_l.html</t>
  </si>
  <si>
    <t xml:space="preserve">Muskegon Heights Fire Dept. </t>
  </si>
  <si>
    <t>Statewide</t>
  </si>
  <si>
    <t>http://www.usatoday.com/news/nation/2009-08-17-prison-jobs_N.htm</t>
  </si>
  <si>
    <t>State corrections</t>
  </si>
  <si>
    <t>New Jersey</t>
  </si>
  <si>
    <t xml:space="preserve">Hoboken City </t>
  </si>
  <si>
    <t>http://www.hobokenreporter.com/pages/full_story?article--b-Seven-layoffs-at-Hoboken-City-Hall-b-%20=&amp;page_label=home_top_section&amp;id=1816152--b-Seven-layoffs-at-Hoboken-City-Hall-b-&amp;widget=push&amp;instance=up_to_the_minute%20lead_story_left_column&amp;open</t>
  </si>
  <si>
    <t xml:space="preserve">Monmouth County </t>
  </si>
  <si>
    <t>http://www.nj.com/mercer/index.ssf/2009/05/monmouth_county_lays_off_100_w.html</t>
  </si>
  <si>
    <t xml:space="preserve">Perth Amboy City </t>
  </si>
  <si>
    <t>http://mycentraljersey.com/article/20090818/NEWS/908180339/Court+decision+allows+Perth+Amboy+to+move+forward+with+EMT+layoffs</t>
  </si>
  <si>
    <t xml:space="preserve">West New York City </t>
  </si>
  <si>
    <t>http://www.nj.com/news/jjournal/westny/index.ssf?/base/news-0/1248675972189420.xml&amp;coll=3</t>
  </si>
  <si>
    <t xml:space="preserve">Montville City </t>
  </si>
  <si>
    <t>http://www.ourmontville.com/2009/04/montville-committee-eyes-staff-cuts-2-police-officers-on-chopping-block.html</t>
  </si>
  <si>
    <t xml:space="preserve">Trenton Schools </t>
  </si>
  <si>
    <t>http://abclocal.go.com/wpvi/story?section=news/local&amp;id=6726355</t>
  </si>
  <si>
    <t xml:space="preserve">Carteret Schools </t>
  </si>
  <si>
    <t>http://www.nj.com/news/local/index.ssf/2009/07/carteret_schools_cut_15_jobs.html</t>
  </si>
  <si>
    <t xml:space="preserve">West Orange Schools </t>
  </si>
  <si>
    <t>http://www.nj.com/news/ledger/essex/index.ssf?/base/news-5/123873219649290.xml&amp;coll=1</t>
  </si>
  <si>
    <t xml:space="preserve">Newark Schools </t>
  </si>
  <si>
    <t>http://www.nj.com/news/index.ssf/2009/04/newark_school_district_plans_s.html</t>
  </si>
  <si>
    <t xml:space="preserve">Hoboken Police Dept. </t>
  </si>
  <si>
    <t>http://www.nj.com/hobokennow/index.ssf/2009/06/16_hoboken_cops_to_be_laid_off.html</t>
  </si>
  <si>
    <t xml:space="preserve">Monmouth Police Dept. </t>
  </si>
  <si>
    <t xml:space="preserve">Maplewood Police </t>
  </si>
  <si>
    <t>http://www.nj.com/news/index.ssf/2009/08/18_of_300_nj_agencies_who_appl.html</t>
  </si>
  <si>
    <t xml:space="preserve">Perth Amboy Police </t>
  </si>
  <si>
    <t xml:space="preserve">Rahway Police </t>
  </si>
  <si>
    <t xml:space="preserve">Roseland Police </t>
  </si>
  <si>
    <t xml:space="preserve">Essex County Police </t>
  </si>
  <si>
    <t xml:space="preserve">Paterson Police </t>
  </si>
  <si>
    <t>http://www.nj.com/news/index.ssf/2009/07/paterson_plans_to_lay_off_59_c.html</t>
  </si>
  <si>
    <t xml:space="preserve">West New York Police </t>
  </si>
  <si>
    <t xml:space="preserve">Montville Police </t>
  </si>
  <si>
    <t>New Mexico</t>
  </si>
  <si>
    <t>Univ. of New Mexico</t>
  </si>
  <si>
    <t>http://chronicle.com/article/Employees-Revolt-Over-Layoffs/42664</t>
  </si>
  <si>
    <t>New York</t>
  </si>
  <si>
    <t>http://www.nydailynews.com/news/2009/06/05/2009-06-05_gov_paterson_scores_big_win_with_pension_deal_with_state_unions_saves_money_avoi.html</t>
  </si>
  <si>
    <t xml:space="preserve">City of New York </t>
  </si>
  <si>
    <t>http://www.nytimes.com/2009/06/16/nyregion/16budget.html?_r=1&amp;scp=5&amp;sq=new+york+city+city+layoffs&amp;st=nyt</t>
  </si>
  <si>
    <t xml:space="preserve">City of Westchester </t>
  </si>
  <si>
    <t>http://www.westchester.com/Westchester_News/Government/Yonkers_Announces_Layoffs_And_Budget_Cuts_2008121510772.html</t>
  </si>
  <si>
    <t xml:space="preserve">Southold Town </t>
  </si>
  <si>
    <t>http://www.newsday.com/long-island/politics/southold-sends-layoff-notices-to-17-workers-1.1245371</t>
  </si>
  <si>
    <t xml:space="preserve">Suffolk County </t>
  </si>
  <si>
    <t>http://www.allbusiness.com/government/government-bodies-offices-regional/12308666-1.html</t>
  </si>
  <si>
    <t xml:space="preserve">New York Health and Hospitals Corporation </t>
  </si>
  <si>
    <t>http://cityroom.blogs.nytimes.com/2009/03/19/city-hospital-system-to-cut-400-jobs/</t>
  </si>
  <si>
    <t xml:space="preserve">Syracuse City Schools </t>
  </si>
  <si>
    <t>http://www.syracuse.com/news/index.ssf/2009/02/city_schools_budget_cuts_128_j.html</t>
  </si>
  <si>
    <t xml:space="preserve">Canandaigua Schools </t>
  </si>
  <si>
    <t>http://www.mpnnow.com/homepage/x50632130/City-school-district-keeps-levy-flat-cuts-29-jobs</t>
  </si>
  <si>
    <t xml:space="preserve">Croton-Harmon Schools </t>
  </si>
  <si>
    <t>http://www.employmentspectator.com/2009/03/croton-harmon-school-district-to-cut-jobs/</t>
  </si>
  <si>
    <t xml:space="preserve">Brighton Schools </t>
  </si>
  <si>
    <t>http://www.mpnnow.com/homepage/x599191186/Brighton-school-district-could-cut-jobs</t>
  </si>
  <si>
    <t xml:space="preserve">New York City Schools </t>
  </si>
  <si>
    <t>http://www.nytimes.com/2009/05/20/nyregion/20schools.html</t>
  </si>
  <si>
    <t xml:space="preserve">Yonkers </t>
  </si>
  <si>
    <t>http://hallmonitor.lohudblogs.com/2009/08/24/4600-school-jobs-lost-in-july/</t>
  </si>
  <si>
    <t xml:space="preserve">North Rockland </t>
  </si>
  <si>
    <t xml:space="preserve">Eastchester Schools </t>
  </si>
  <si>
    <t>Union's Request to Halt State Layoffs Denied</t>
  </si>
  <si>
    <t>Arizona Republic</t>
  </si>
  <si>
    <t>Despite Stimulus Funds, States to Cut More Jobs</t>
  </si>
  <si>
    <t>State Agency Sets Layoffs for Today</t>
  </si>
  <si>
    <t>Phoenix Valley and State</t>
  </si>
  <si>
    <t>Attorney General Says Budget Cuts Force More Layoffs</t>
  </si>
  <si>
    <t>NAU to Layoff 45 Staff, Close Some Branch Campuses</t>
  </si>
  <si>
    <t>KVOA.com</t>
  </si>
  <si>
    <t>Oro Valley Considering Layoffs</t>
  </si>
  <si>
    <t>27 Flagstaff City Workers Face Layoffs</t>
  </si>
  <si>
    <t>Yuma Sun</t>
  </si>
  <si>
    <t>99 YUHSD Positions Not Renewed</t>
  </si>
  <si>
    <t>Yuma County's Outlying Districts Tighten Their Belts</t>
  </si>
  <si>
    <t>East Valley Tribune</t>
  </si>
  <si>
    <t>Chandler Layoffs May Gut Planning Department</t>
  </si>
  <si>
    <t>Gilbert Looks at More Layoffs, Service Cuts</t>
  </si>
  <si>
    <t>State Budget Cuts Eliminate 13 School-Resource Officers</t>
  </si>
  <si>
    <t>http://www.azstarnet.com/sn/metro/287659.php</t>
  </si>
  <si>
    <t>Yuma</t>
  </si>
  <si>
    <t>http://www.yumasun.com/news/teachers-49254-education-emergency.html</t>
  </si>
  <si>
    <t>Mohawk Valley</t>
  </si>
  <si>
    <t>http://www.yumasun.com/news/yuma-49284-belts-county.html</t>
  </si>
  <si>
    <t>Chandler</t>
  </si>
  <si>
    <t>http://www.eastvalleytribune.com/story/137375</t>
  </si>
  <si>
    <t>Gilbert City</t>
  </si>
  <si>
    <t>http://www.eastvalleytribune.com/story/138635</t>
  </si>
  <si>
    <t>Pinal County</t>
  </si>
  <si>
    <t>http://www.azcentral.com/arizonarepublic/local/articles/2009/08/08/20090808sro0808.html</t>
  </si>
  <si>
    <t>Pima County</t>
  </si>
  <si>
    <t>http://www.countysupervisors.org/news/view_article.cfm?ID=577</t>
  </si>
  <si>
    <t>Queen Creek</t>
  </si>
  <si>
    <t>Mesa City</t>
  </si>
  <si>
    <t>http://www.eastvalleytribune.com/story/114092</t>
  </si>
  <si>
    <t>http://www.abc15.com/content/news/phoenixmetro/story/Mesa-announces-350-layoffs-massive-department-cuts/NOC3Dg23SEO9My0-gi5zdA.cspx</t>
  </si>
  <si>
    <t>http://bulletin.aarp.org/states/az/2009/30/articles/mesa_school_district_salaries_remain_frozen.html</t>
  </si>
  <si>
    <t>http://pqasb.pqarchiver.com/azcentral/access/1701677871.html?dids=1701677871:1701677871&amp;FMT=ABS&amp;FMTS=ABS:FT&amp;type=current&amp;date=Apr+9%2C+2009&amp;author=Jeffrey+Javier&amp;pub=Arizona+Republic&amp;edition=&amp;startpage=B.3&amp;desc=Deer+Valley+will+lay+off+105+teachers%2C+librarians</t>
  </si>
  <si>
    <t>Deer Valley</t>
  </si>
  <si>
    <t>http://azcapitoltimes.com/blog/2009/06/09/arizona-teachers-recalled-after-april-layoffs/</t>
  </si>
  <si>
    <t>Peoria</t>
  </si>
  <si>
    <t>Dysart</t>
  </si>
  <si>
    <t>Scottsdale</t>
  </si>
  <si>
    <t>Glendale</t>
  </si>
  <si>
    <t>http://pqasb.pqarchiver.com/azcentral/access/1683586021.html?dids=1683586021:1683586021&amp;FMT=ABS&amp;FMTS=ABS:FT&amp;type=current&amp;date=Apr+11%2C+2009&amp;author=Jeffrey+Javier&amp;pub=Arizona+Republic&amp;edition=&amp;startpage=11&amp;desc=Laid-off+teachers+get+support</t>
  </si>
  <si>
    <t>Glendale Elementary</t>
  </si>
  <si>
    <t>http://www.employmentspectator.com/2009/04/arizona-school-district-lays-off-22/</t>
  </si>
  <si>
    <t>Chino Valley</t>
  </si>
  <si>
    <t>Budget Woes Prompt Layoffs of Merrill Teachers</t>
  </si>
  <si>
    <t>http://www.thenewsroom.com/details/3627226/Entertainment</t>
  </si>
  <si>
    <t>Casper Star-Tribune</t>
  </si>
  <si>
    <t>http://qa.politicswest.com/37534/uw_community_colleges_do_about_10_percent_less_budgets</t>
  </si>
  <si>
    <t>http://www.nctimes.com/news/local/escondido/article_8cc50803-95cd-51ce-a2ec-530ca49c353b.html</t>
  </si>
  <si>
    <t xml:space="preserve">ESCONDIDO: More North County school worker layoffs announced </t>
  </si>
  <si>
    <t xml:space="preserve"> Escondido Union High </t>
  </si>
  <si>
    <t xml:space="preserve">Poway Unified </t>
  </si>
  <si>
    <t>http://www.sanluisobispo.com/183/story/654799.html</t>
  </si>
  <si>
    <t>Lucia Mar’s system for teacher layoffs stokes anger</t>
  </si>
  <si>
    <t>SanLuisObispo.com</t>
  </si>
  <si>
    <t>Lucia Mar</t>
  </si>
  <si>
    <t>Torrance school district charts layoffs</t>
  </si>
  <si>
    <t>Torrance</t>
  </si>
  <si>
    <t>DailyBreeze.com</t>
  </si>
  <si>
    <t>http://www.dailybreeze.com/ci_11902800</t>
  </si>
  <si>
    <t>http://www.sfgate.com/cgi-bin/article.cgi?f=/c/a/2009/03/13/BA2F16DFBI.DTL&amp;hw=layoffs&amp;sn=017&amp;sc=248</t>
  </si>
  <si>
    <t>State teachers to rally against cuts, layoffs</t>
  </si>
  <si>
    <t xml:space="preserve">San Francisco Unified </t>
  </si>
  <si>
    <t xml:space="preserve">Oakland Unified </t>
  </si>
  <si>
    <t xml:space="preserve">Fremont Unified </t>
  </si>
  <si>
    <t>Last-minute boost for Mt. Diablo teaching staff</t>
  </si>
  <si>
    <t xml:space="preserve">Mt. Diablo </t>
  </si>
  <si>
    <t>http://www.insidebayarea.com/search/ci_13097649</t>
  </si>
  <si>
    <t>West Contra</t>
  </si>
  <si>
    <t>BROKEN LINK</t>
  </si>
  <si>
    <t>LA school district rescinds 505 teacher layoffs</t>
  </si>
  <si>
    <t>http://www.mercurynews.com/news/ci_12579929</t>
  </si>
  <si>
    <t>Berkeley Daily Planet</t>
  </si>
  <si>
    <t>http://www.berkeleydaily.org/issue/2009-03-12/article/32472?headline=Berkeley-Teachers-Protest-Layoffs-District-Rescinds-49-Pink-Slips-</t>
  </si>
  <si>
    <t xml:space="preserve">Berkeley Teachers Protest Layoffs; District Rescinds 49 Pink Slips </t>
  </si>
  <si>
    <t>Berkeley</t>
  </si>
  <si>
    <t>Martinez school district sending out 40 layoff notices</t>
  </si>
  <si>
    <t>Oakland Tribune</t>
  </si>
  <si>
    <t>http://findarticles.com/p/articles/mi_qn4176/is_20090224/ai_n31384537/</t>
  </si>
  <si>
    <t>Martinez</t>
  </si>
  <si>
    <t>http://www.kpbs.org/news/2009/may/23/layoff-talk-back-sd-unifieds-budget-gap-widens/</t>
  </si>
  <si>
    <t>San Diego</t>
  </si>
  <si>
    <t xml:space="preserve">Layoff Talks Back As S.D. Unified's Budget Gap Widens </t>
  </si>
  <si>
    <t>KPBS.org</t>
  </si>
  <si>
    <t>http://www.kcbs.com/pages/4014795.php?</t>
  </si>
  <si>
    <t>Teachers, Parents Protest Layoff Notices</t>
  </si>
  <si>
    <t>San Francisco</t>
  </si>
  <si>
    <t>KCBS.com</t>
  </si>
  <si>
    <t>http://www.sacbee.com/ourregion/story/2086256.html</t>
  </si>
  <si>
    <t>http://m.reporternews.com/news/2009/Jun/24/fort-worth-schools-cut-95-jobs/</t>
  </si>
  <si>
    <t>Duncanville ISD</t>
  </si>
  <si>
    <t>http://www.pegasusnews.com/news/2009/apr/09/duncanville-isd-looks-cut-60-jobs/</t>
  </si>
  <si>
    <t>Plano ISD</t>
  </si>
  <si>
    <t>http://www.nbcdfw.com/news/local-beat/Plano-to-Cut-More-Than-150-Teaching-Jobs.html</t>
  </si>
  <si>
    <t>http://www.dallasnews.com/sharedcontent/dws/news/localnews/stories/DN-sheriffbud_30met.ART.State.Edition1.4dc4cc3.html</t>
  </si>
  <si>
    <t>Robstown</t>
  </si>
  <si>
    <t>http://www.caller.com/news/2009/jan/23/robstown-prison-facing-layoffs/</t>
  </si>
  <si>
    <t>Vermont</t>
  </si>
  <si>
    <t>Burlington</t>
  </si>
  <si>
    <t>http://www.boston.com/news/education/higher/articles/2009/02/20/university_of_vermont_announces_layoffs_cutbacks/</t>
  </si>
  <si>
    <t>http://www.wcax.com/global/story.asp?s=10854986</t>
  </si>
  <si>
    <t>Virginia</t>
  </si>
  <si>
    <t>http://hamptonroads.com/2009/07/latest-round-vdot-layoffs-affects-600-fulltime-workers</t>
  </si>
  <si>
    <t>http://www.washingtonpost.com/wp-dyn/content/article/2009/08/05/AR2009080503824.html</t>
  </si>
  <si>
    <t>Southampton</t>
  </si>
  <si>
    <t>http://www.tidewaternews.com/news/2008/oct/10/prison-close/?print</t>
  </si>
  <si>
    <t>Staunton City</t>
  </si>
  <si>
    <t>http://www.whsv.com/news/headlines/39890837.html</t>
  </si>
  <si>
    <t>Roanoke</t>
  </si>
  <si>
    <t>http://www.roanoke.com/news/roanoke/wb/200408</t>
  </si>
  <si>
    <t>Alexandria</t>
  </si>
  <si>
    <t>http://www.alextimes.com/news/2009/feb/16/city-budget-proposed-with-cuts-layoffs/</t>
  </si>
  <si>
    <t>Portsmouth</t>
  </si>
  <si>
    <t>http://hamptonroads.com/2008/10/portsmouth-officials-begin-laying-employees-cut-costs</t>
  </si>
  <si>
    <t>http://www2.wsls.com/sls/news/local/article/mayors_secretary_losing_her_job/32858/</t>
  </si>
  <si>
    <t>Dinwiddie</t>
  </si>
  <si>
    <t>http://www2.timesdispatch.com/rtd/news/local/education/article/DINW251_20090224-234408/215053/</t>
  </si>
  <si>
    <t>Charlottesville</t>
  </si>
  <si>
    <t>http://www2.dailyprogress.com/cdp/news/local/education/article/city_school_board_cuts_22_positions_but_keeps_raises/36547/</t>
  </si>
  <si>
    <t>Fairfax County</t>
  </si>
  <si>
    <t>http://www.associatedcontent.com/article/552305/fairfax_county_schools_struggle_with.html</t>
  </si>
  <si>
    <t>Washington</t>
  </si>
  <si>
    <t>Seattle</t>
  </si>
  <si>
    <t>http://seattletimes.nwsource.com/html/education/2008726887_uwcuts10m.html</t>
  </si>
  <si>
    <t>Cheney</t>
  </si>
  <si>
    <t>http://www.spokesman.com/stories/2009/may/13/ewu-president-to-pitch-plan-to-shed-110-jobs/</t>
  </si>
  <si>
    <t>Bellingham</t>
  </si>
  <si>
    <t>http://seattletimes.nwsource.com/html/reeltimenorthwest/2009217061_state_fish_and_wildlife_to_lay.html</t>
  </si>
  <si>
    <t>Tacoma</t>
  </si>
  <si>
    <t>http://seattle.bizjournals.com/seattle/stories/2009/04/27/daily23.html</t>
  </si>
  <si>
    <t>Spokane</t>
  </si>
  <si>
    <t>http://www.bizjournals.com/seattle/stories/2009/06/15/daily42.html</t>
  </si>
  <si>
    <t>http://seattletimes.nwsource.com/html/localnews/2009076338_webbudgetcuts17.html</t>
  </si>
  <si>
    <t>http://seattletimes.nwsource.com/html/localnews/2009642308_websnoco12m.html</t>
  </si>
  <si>
    <t>King County</t>
  </si>
  <si>
    <t>http://seattletimes.nwsource.com/html/localnews/2008267861_layoffs15m.html</t>
  </si>
  <si>
    <t>Snohomish County</t>
  </si>
  <si>
    <t>http://seattletimes.nwsource.com/html/localnews/2008430296_websnocobudget24m.html</t>
  </si>
  <si>
    <t>Rainier</t>
  </si>
  <si>
    <t>http://seattletimes.nwsource.com/html/localnews/2009414116_dige03m.html</t>
  </si>
  <si>
    <t>Olympia</t>
  </si>
  <si>
    <t>http://seattletimes.nwsource.com/html/localnews/2009094251_webolyteachers21m.html</t>
  </si>
  <si>
    <t>Issaqua</t>
  </si>
  <si>
    <t>http://seattletimes.nwsource.com/html/education/2009202149_teachercuts10m.html</t>
  </si>
  <si>
    <t>Lake Washington</t>
  </si>
  <si>
    <t>Kent</t>
  </si>
  <si>
    <t>http://seattletimes.nwsource.com/html/localnews/2009136931_webbethelteachers28m.html</t>
  </si>
  <si>
    <t>Puyallup</t>
  </si>
  <si>
    <t>http://www.q13fox.com/news/kcpq-050809-puyallupschool,0,3900035.story</t>
  </si>
  <si>
    <t>Vancouver</t>
  </si>
  <si>
    <t>http://www.katu.com/news/local/53183007.html</t>
  </si>
  <si>
    <t>Federal Way</t>
  </si>
  <si>
    <t>http://seattletimes.nwsource.com/html/localnews/2009167869_apwaschoolbudgetcuts.html</t>
  </si>
  <si>
    <t>East Valley</t>
  </si>
  <si>
    <t>http://www.khq.com/Global/story.asp?S=10297597</t>
  </si>
  <si>
    <t>http://seattletimes.nwsource.com/html/education/2009298324_schoolrally04m.html</t>
  </si>
  <si>
    <t>Shoreline</t>
  </si>
  <si>
    <t>http://seattletimes.nwsource.com/html/education/2009218196_webschools14.html</t>
  </si>
  <si>
    <t>Edmonds</t>
  </si>
  <si>
    <t>Northshore</t>
  </si>
  <si>
    <t>http://seattletimes.nwsource.com/html/education/2009141373_schoolcuts29m.html</t>
  </si>
  <si>
    <t>http://www.krem.com/news/city/stories/krem2-071509-policecuts.440ce633.html</t>
  </si>
  <si>
    <t>West Virginia</t>
  </si>
  <si>
    <t>Wheeling News-Register</t>
  </si>
  <si>
    <t>Weirton Slashes City Expenses</t>
  </si>
  <si>
    <t>http://www.theintelligencer.net/page/content.detail/id/522588.html</t>
  </si>
  <si>
    <t>HuntingtonNews.net</t>
  </si>
  <si>
    <t>Mayor 'Uncomfortable' Signing Long Term Contract Due to Financial Uncertainties</t>
  </si>
  <si>
    <t>http://www.huntingtonnews.net/local/090712-rutherford-localmayorexclusive.html</t>
  </si>
  <si>
    <t>Wisconsin</t>
  </si>
  <si>
    <t>Doyle Signs State Budget</t>
  </si>
  <si>
    <t>Herald Times Reporter</t>
  </si>
  <si>
    <t>Highway Workers Laid Off</t>
  </si>
  <si>
    <t>http://www.sheboyganpress.com/apps/pbcs.dll/article?AID=2009908120611</t>
  </si>
  <si>
    <t>NBC26.com</t>
  </si>
  <si>
    <t>Board Approves 39 Teacher Layoffs</t>
  </si>
  <si>
    <t>http://www.nbc26.com/Global/story.asp?S=10074307</t>
  </si>
  <si>
    <t>Kenosha News</t>
  </si>
  <si>
    <t>Milwaukee Journal Sentinel</t>
  </si>
  <si>
    <t>School Districts Prepare for State Budget Cuts by Taking Action</t>
  </si>
  <si>
    <t>http://www.allbusiness.com/education-training/education-administration-school-boards/12485625-1.html</t>
  </si>
  <si>
    <t>WAWM Announces Teacher Layoffs</t>
  </si>
  <si>
    <t>http://www.jsonline.com/blogs/news/46468792.html</t>
  </si>
  <si>
    <t>School District Freezes Budget</t>
  </si>
  <si>
    <t>http://www.jsonline.com/news/waukesha/29596839.html</t>
  </si>
  <si>
    <t>Riverview Revises Layoff Plans</t>
  </si>
  <si>
    <t>http://www.kenoshanews.com/news/riverview_revises_layoff_plans_will_let_go_aides_custodian_4974619.html</t>
  </si>
  <si>
    <t>Final Layoff Notices Approved for 34 Appleton Educators</t>
  </si>
  <si>
    <t>http://gazettextra.com/weblogs/latest-news/2008/mar/11/final-layoff-notices-approved-34-appleton-educator/</t>
  </si>
  <si>
    <t>Merrill</t>
  </si>
  <si>
    <t>Sheboygan Press</t>
  </si>
  <si>
    <t>School Layoffs Target Teachers, Aides</t>
  </si>
  <si>
    <t>http://pqasb.pqarchiver.com/sheboyganpress/access/1692571751.html?dids=1692571751:1692571751&amp;FMT=ABS&amp;FMTS=ABS:FT&amp;type=current&amp;date=Apr+29%2C+2009&amp;author=&amp;pub=Press&amp;edition=&amp;startpage=A.1&amp;desc=School+layoffs+target+teachers%2C+aides</t>
  </si>
  <si>
    <t>Wyoming</t>
  </si>
  <si>
    <t>UW, Community Colleges To Do With About 10 Percent Less in Budgets</t>
  </si>
  <si>
    <t>Wyoming Tribune Eagle</t>
  </si>
  <si>
    <t>Two City Workers Laid Off</t>
  </si>
  <si>
    <t>http://www.wyomingnews.com/articles/2009/06/01/local_news_updates/19local_06-01-09.prt</t>
  </si>
  <si>
    <t>D.C.</t>
  </si>
  <si>
    <t>Washington Post</t>
  </si>
  <si>
    <t>Budget Targets 1,632 D.C. Jobs</t>
  </si>
  <si>
    <t>http://www.washingtonpost.com/wp-dyn/content/article/2009/03/20/AR2009032001024.html</t>
  </si>
  <si>
    <t>Weirton</t>
  </si>
  <si>
    <t>Sheboygan</t>
  </si>
  <si>
    <t>Manitowoc County</t>
  </si>
  <si>
    <t>Oshkosh</t>
  </si>
  <si>
    <t>Waukesha</t>
  </si>
  <si>
    <t>West Milwaukee</t>
  </si>
  <si>
    <t>New Berlin</t>
  </si>
  <si>
    <t>Silver Lake</t>
  </si>
  <si>
    <t>Appleton</t>
  </si>
  <si>
    <t>Cheyenne</t>
  </si>
  <si>
    <t>Connecticut</t>
  </si>
  <si>
    <t>Bridgeport</t>
  </si>
  <si>
    <t>http://nl.newsbank.com/nl-search/we/Archives?p_product=CTPB&amp;p_theme=ctpb&amp;p_action=search&amp;p_maxdocs=200&amp;s_dispstring=allfields(bridgeport%20layoffs)%20AND%20date(1/1/2008%20to%208/1/2009)&amp;p_field_date-0=YMD_date&amp;p_params_date-0=date:B,E&amp;p_text_date-0=1/1/2008%20to%208/1/2009)&amp;p_field_advanced-0=&amp;p_text_advanced-0=(%22bridgeport%20layoffs%22)&amp;xcal_numdocs=20&amp;p_perpage=10&amp;p_sort=YMD_date:D&amp;xcal_useweights=no</t>
  </si>
  <si>
    <t>New Haven</t>
  </si>
  <si>
    <t>http://newhavenindependent.org/archives/2009/02/27_workers_get.php</t>
  </si>
  <si>
    <t>Hartford</t>
  </si>
  <si>
    <t>http://www.wtnh.com/dpp/news/new_haven_cty/news_wtnh_newhaven_pay_raises_destefano_staff_200907021719_rev1</t>
  </si>
  <si>
    <t>Meriden</t>
  </si>
  <si>
    <t>http://www.myrecordjournal.com/site/tab1.cfm?newsid=20276169&amp;BRD=2755&amp;PAG=461&amp;dept_id=592709&amp;rfi=6</t>
  </si>
  <si>
    <t>http://abclocal.go.com/wabc/story?section=news/local&amp;id=6640841</t>
  </si>
  <si>
    <t>http://www.wtnh.com/dpp/news/hartford_cty/news_wtnh_stamford_technical_schools_state_budget_200906161250</t>
  </si>
  <si>
    <t>East Haven</t>
  </si>
  <si>
    <t>http://zip06.theday.com/blogs/east_haven_courier/archive/2009/06/30/schools-move-to-layoffs.aspx</t>
  </si>
  <si>
    <t>Hamden</t>
  </si>
  <si>
    <t>http://www.nhregister.com/articles/2009/06/02/news/metro/b1-haconcessions.txt</t>
  </si>
  <si>
    <t>http://www.medicine-infonet.com/news/show_news.php?id=29747354</t>
  </si>
  <si>
    <t>New Britain</t>
  </si>
  <si>
    <t>http://www.wfsb.com/education/19696169/detail.html</t>
  </si>
  <si>
    <t>http://www.myrecordjournal.com/site/tab1.cfm?newsid=19710264&amp;BRD=2755&amp;PAG=461&amp;dept_id=592709&amp;rfi=6</t>
  </si>
  <si>
    <t>Norwich</t>
  </si>
  <si>
    <t>http://www.norwichbulletin.com/news/x2085765657/7-Norwich-teachers-losing-jobs</t>
  </si>
  <si>
    <t>Delaware</t>
  </si>
  <si>
    <t>Wilmington</t>
  </si>
  <si>
    <t>http://www.wilmingtonde.gov/newsroom/2009/0616_fighfighter_union_votes.html</t>
  </si>
  <si>
    <t>Orlando</t>
  </si>
  <si>
    <t>http://www.wesh.com/news/19656997/detail.html</t>
  </si>
  <si>
    <t>Palm Beach County</t>
  </si>
  <si>
    <t>http://www.sun-sentinel.com/news/palm-beach/sfl-layoffs-palm-beach-county-p072409,0,2525064.story</t>
  </si>
  <si>
    <t>http://www.orlandosentinel.com/news/local/breakingnews/orl-orlando-buyouts-073109,0,5204087.story</t>
  </si>
  <si>
    <t>Broward County</t>
  </si>
  <si>
    <t>http://weblogs.sun-sentinel.com/news/politics/broward/blog/2009/07/layoffs_cuts_in_community_serv.html</t>
  </si>
  <si>
    <t>Miami-Dade</t>
  </si>
  <si>
    <t>http://cbs4.com/local/property.tax.taxes.2.1086743.html</t>
  </si>
  <si>
    <t>Collier County</t>
  </si>
  <si>
    <t>http://www.winknews.com/news/local/39742457.html</t>
  </si>
  <si>
    <t>Pinellas County</t>
  </si>
  <si>
    <t>http://www.abcactionnews.com/news/local/story/Pinellas-County-to-balance-budget-with-layoffs/4ZSK5L4yVECKsmIVGLTksw.cspx</t>
  </si>
  <si>
    <t>Tampa</t>
  </si>
  <si>
    <t>http://www2.tbo.com/content/2009/may/26/layoffs-continue-clerk-courts-office/news-breaking/</t>
  </si>
  <si>
    <t>Hillsborough County</t>
  </si>
  <si>
    <t>http://www.tboblogs.com/index.php/newswire/story/hillsborough-county-unveils-budget-layoffs/</t>
  </si>
  <si>
    <t>http://www.tampabay.com/news/localgovernment/article983497.ece</t>
  </si>
  <si>
    <t>Marion County</t>
  </si>
  <si>
    <t>http://blogs.orlandosentinel.com/news_education_edblog/2009/02/teacher-layoffs-loom-as-big-fear-in-florida.html</t>
  </si>
  <si>
    <t>http://www.miamiherald.com/295/story/1108000.html</t>
  </si>
  <si>
    <t>Sarasota County</t>
  </si>
  <si>
    <t>http://www.heraldtribune.com/article/20090408/breaking/904089977?Title=Sarasota-school-district-cuts-more-than-320-jobs</t>
  </si>
  <si>
    <t>http://www.polkmoms.com/article/20080627/NEWS/806270414</t>
  </si>
  <si>
    <t>Leon/Orange/Manatee/Volusia</t>
  </si>
  <si>
    <t>http://www.miamiherald.com/news/broward/story/1145360.html</t>
  </si>
  <si>
    <t>http://www2.tbo.com/content/2008/jul/10/101731/pinellas-sheriff-layoff-25-deputies/</t>
  </si>
  <si>
    <t>Fort Pierce</t>
  </si>
  <si>
    <t>http://www.tcpalm.com/news/2009/jul/17/fort-pierce-lays-off-8-police-officers/</t>
  </si>
  <si>
    <t>Port St. Lucie</t>
  </si>
  <si>
    <t>http://www.wpbf.com/money/20435125/detail.html</t>
  </si>
  <si>
    <t>http://www.rescueofd.com/index.cfm?Section=1&amp;PageNum=1</t>
  </si>
  <si>
    <t>Jacksonville</t>
  </si>
  <si>
    <t>http://www.jacksonville.com/news/metro/2009-07-27/story/jacksonville_fire_department_prepares_for_cuts</t>
  </si>
  <si>
    <t>Lehigh Acres</t>
  </si>
  <si>
    <t>http://www.news-press.com/article/20090819/NEWS0103/90818074/1005/ACC</t>
  </si>
  <si>
    <t>http://blogs.tampabay.com/buzz/2008/06/80-layoffs-in-1.html</t>
  </si>
  <si>
    <t>http://www.miamiherald.com/486/story/860434.html</t>
  </si>
  <si>
    <t>Alameda County</t>
  </si>
  <si>
    <t>Contra Costa County</t>
  </si>
  <si>
    <t>http://www.mercurynews.com/breakingnews/ci_12886362</t>
  </si>
  <si>
    <t>La Habra Elementary</t>
  </si>
  <si>
    <t>Lowell Joint</t>
  </si>
  <si>
    <t>Magnolia Elemnentary</t>
  </si>
  <si>
    <t>Newport-Mesa Unified</t>
  </si>
  <si>
    <t>Ocean View</t>
  </si>
  <si>
    <t>Orange Unified</t>
  </si>
  <si>
    <t>Placentia-Yorba Linda Unified</t>
  </si>
  <si>
    <t>Saddleback Valley</t>
  </si>
  <si>
    <t>Santa Ana Unified</t>
  </si>
  <si>
    <t>Tustin</t>
  </si>
  <si>
    <t>Vallejo City Unified</t>
  </si>
  <si>
    <t>http://cbs5.com/local/vallejo.school.layoffs.2.950898.html</t>
  </si>
  <si>
    <t>Valley View</t>
  </si>
  <si>
    <t>http://pqasb.pqarchiver.com/indystar/access/1688399851.html?FMT=ABS</t>
  </si>
  <si>
    <t>Greenwood</t>
  </si>
  <si>
    <t>Saline</t>
  </si>
  <si>
    <t>http://blog.mlive.com/annarbornews/2008/05/despite_looming_teacher_layoff.html</t>
  </si>
  <si>
    <t>Flint</t>
  </si>
  <si>
    <t>http://www.educationreport.org/pubs/mer/article.aspx?id=9463</t>
  </si>
  <si>
    <t>Southfield</t>
  </si>
  <si>
    <t>http://archives.chicagotribune.com/2009/apr/22/news/chi-ap-mi-southfieldschools</t>
  </si>
  <si>
    <t>Pontiac</t>
  </si>
  <si>
    <t>http://asumag.com/dailynews/pontiac-school-district-employee-layoff-20090306/</t>
  </si>
  <si>
    <t>Brighton</t>
  </si>
  <si>
    <t>http://www.mlive.com/news/livingston/index.ssf/2009/04/brighton_schools_offer_buyouts.html</t>
  </si>
  <si>
    <t>Grand Rapids</t>
  </si>
  <si>
    <t>http://www.mlive.com/news/grand-rapids/index.ssf/2009/07/gloomy_fiscal_forecast_brings_1.html</t>
  </si>
  <si>
    <t>Saginaw</t>
  </si>
  <si>
    <t>http://www.mlive.com/news/saginaw/index.ssf/2009/06/economy_hits_saginaw_county_di.html</t>
  </si>
  <si>
    <t>Detroit</t>
  </si>
  <si>
    <t>http://www.mlive.com/southwestadvance/index.ssf/2009/06/wyoming_schools_announce_layof.html</t>
  </si>
  <si>
    <t>Northwest</t>
  </si>
  <si>
    <t>http://blog.mlive.com/citpat/2008/06/northwest_fills_17_million_hol.html</t>
  </si>
  <si>
    <t>Bridgeport-Spaulding</t>
  </si>
  <si>
    <t>http://www.mlive.com/news/saginaw/index.ssf/2009/06/bridgeportspaulding_school_dis.html</t>
  </si>
  <si>
    <t>Kentwood</t>
  </si>
  <si>
    <t>Howell</t>
  </si>
  <si>
    <t>Ypsilanti</t>
  </si>
  <si>
    <t>http://www.mlive.com/news/ann-arbor/index.ssf/2009/06/ypsilanti_school_board_approve.html</t>
  </si>
  <si>
    <t>Jackson County</t>
  </si>
  <si>
    <t>http://www.mlive.com/news/jackson/index.ssf/2009/05/jacksonarea_school_districts_f.html</t>
  </si>
  <si>
    <t>Western</t>
  </si>
  <si>
    <t>http://www.mlive.com/news/jackson/index.ssf/2009/04/western_school_board_votes_to.html</t>
  </si>
  <si>
    <t>Kearsley</t>
  </si>
  <si>
    <t>http://www.mlive.com/news/flint/index.ssf/2008/05/budget_ax_falls_kearsley_schoo.html</t>
  </si>
  <si>
    <t>http://pqasb.pqarchiver.com/lohud/access/1685502121.html?dids=1685502121:1685502121&amp;FMT=ABS&amp;FMTS=ABS:FT&amp;type=current&amp;date=Apr+20%2C+2009&amp;author=Aman+Ali&amp;pub=The+Journal+News&amp;edition=&amp;startpage=A.1&amp;desc=Eastchester+school+budget+lays+off+21+staffers%2C+shares+classrooms</t>
  </si>
  <si>
    <t xml:space="preserve"> Albany School District </t>
  </si>
  <si>
    <t>http://www.wten.com/Global/story.asp?S=10389962</t>
  </si>
  <si>
    <t xml:space="preserve">Ballston Spa School District </t>
  </si>
  <si>
    <t xml:space="preserve">Burnt Hills-Ballston Lake Central </t>
  </si>
  <si>
    <t xml:space="preserve">Shenendehowa Central Schools </t>
  </si>
  <si>
    <t xml:space="preserve">Rochester City Schools </t>
  </si>
  <si>
    <t xml:space="preserve">Troy City Schools </t>
  </si>
  <si>
    <t>http://albany.bizjournals.com/albany/stories/2009/06/22/focus6.html</t>
  </si>
  <si>
    <t xml:space="preserve">Niagra Falls Schools </t>
  </si>
  <si>
    <t>http://www.niagara-gazette.com/local/local_story_346220212.html?keyword=topstory</t>
  </si>
  <si>
    <t xml:space="preserve">Olean City Schools </t>
  </si>
  <si>
    <t>http://www.wgrz.com/news/local/story.aspx?storyid=66284&amp;catid=13</t>
  </si>
  <si>
    <t xml:space="preserve">Suffolk Police </t>
  </si>
  <si>
    <t>http://www.newsday.com/long-island/suffolk/lawmakers-table-plan-for-suffolk-police-layoffs-1.1349068</t>
  </si>
  <si>
    <t>http://maplewood.blogs.nytimes.com/2009/06/29/maplewood-police-layoffs-imminent/</t>
  </si>
  <si>
    <t>Arizona</t>
  </si>
  <si>
    <t>http://www.azcentral.com/news/articles/2009/02/24/20090224politics-union0224.html</t>
  </si>
  <si>
    <t>http://www.washingtonpost.com/wp-dyn/content/article/2009/05/11/AR2009051103062_2.html</t>
  </si>
  <si>
    <t>http://www.azcentral.com/arizonarepublic/local/articles/2009/02/06/20090206politics-insider0206.html</t>
  </si>
  <si>
    <t>http://www.yourwestvalley.com/articles/layoffs-7218-attorney-phoenix.html</t>
  </si>
  <si>
    <t>Arizona State Univ.</t>
  </si>
  <si>
    <t>http://www.azcentral.com/news/articles/2009/03/26/20090326naulayoffs0326-ON.html</t>
  </si>
  <si>
    <t>Univ. of Arizona</t>
  </si>
  <si>
    <t>Northern Arizona Univ.</t>
  </si>
  <si>
    <t>Oro Valley</t>
  </si>
  <si>
    <t>http://www.kvoa.com/Global/story.asp?s=9947078</t>
  </si>
  <si>
    <t>Flagstaff City</t>
  </si>
  <si>
    <t>Average Age of Firefighters Goes Up With Layoffs</t>
  </si>
  <si>
    <t>Hundreds of Firefighters Protest New Bedford Layoffs</t>
  </si>
  <si>
    <t>The Eagle-Tribune</t>
  </si>
  <si>
    <t>Layoffs Loom Again for Lawrence Firefighters</t>
  </si>
  <si>
    <t>Shrewsbury Chronicle</t>
  </si>
  <si>
    <t>Shrewsbury School Cuts, Layoffs Concern Residents</t>
  </si>
  <si>
    <t>http://www.wickedlocal.com/shrewsbury/homepage/x594737885/Shrewsbury-school-cuts-layoffs-concern-residents</t>
  </si>
  <si>
    <t>WWJ.com</t>
  </si>
  <si>
    <t>State Budget Plan Includes Layoffs, Revenue Sharing Cuts</t>
  </si>
  <si>
    <t>Detroit News</t>
  </si>
  <si>
    <t>Bing: 'Nobody's Protected' from City Layoffs</t>
  </si>
  <si>
    <t>ClickOnDetroit.com</t>
  </si>
  <si>
    <t>Wayne County Considers Cuts, Layoffs</t>
  </si>
  <si>
    <t>Officials Mull Chapter 9 Bankruptcy for Detroit Public Schools</t>
  </si>
  <si>
    <t>Southeast Advance</t>
  </si>
  <si>
    <t>Kentwood Approves Staff Layoffs, School Closure</t>
  </si>
  <si>
    <t>Saginaw News</t>
  </si>
  <si>
    <t>Howell Schools Shed Jobs as Part of Budget Cuts</t>
  </si>
  <si>
    <t>Macomb County Cuts 250 Jobs</t>
  </si>
  <si>
    <t>Muskegon Chronicle</t>
  </si>
  <si>
    <t>Muskegon Heights Police Layoffs Take Effect</t>
  </si>
  <si>
    <t>WNEM.com</t>
  </si>
  <si>
    <t>Michigan State Police Begin Trooper Layoffs</t>
  </si>
  <si>
    <t>http://www.wnem.com/news/19871562/detail.html</t>
  </si>
  <si>
    <t>Flint Journal</t>
  </si>
  <si>
    <t>Pickets at Flint City Hall Protest Police, Fire Cuts</t>
  </si>
  <si>
    <t>Three Muskegon Heights Firefighters Laid Off</t>
  </si>
  <si>
    <t>Bay City Times</t>
  </si>
  <si>
    <t>Bay City Commission Approves Layoff of Six Bay City Firefighters</t>
  </si>
  <si>
    <t>USA Today</t>
  </si>
  <si>
    <t>More Than 130 Southwest Valley Teachers Losing Their Jobs</t>
  </si>
  <si>
    <t>Tucson Unified: 400 of 560 Laid Off Teachers Back at School</t>
  </si>
  <si>
    <t>Cronkite News Services</t>
  </si>
  <si>
    <t>Education Groups Slam Schools Chief Over Criticism of Layoff Notices</t>
  </si>
  <si>
    <t>Mesa Police Department Faces $7.6M Cut</t>
  </si>
  <si>
    <t>Arizona Daily Sun</t>
  </si>
  <si>
    <t>Special Report: City Could Lose 125 Positions</t>
  </si>
  <si>
    <t>Arizona Attorney General Begins Layoffs</t>
  </si>
  <si>
    <t>http://www.abc15.com/content/news/phoenixmetro/story/Arizona-Attorney-General-begins-layoffs/Z0JQy4THSkurEndL03vgCg.cspx</t>
  </si>
  <si>
    <t>Alameda County Court Employees Picket Against Layoffs</t>
  </si>
  <si>
    <t>http://www.insidebayarea.com/search/ci_12674287</t>
  </si>
  <si>
    <t>Contra Costa Times</t>
  </si>
  <si>
    <t>Contra Costa Faces More Layoffs and Service Cuts</t>
  </si>
  <si>
    <t>Vallejo School Board Votes to Cut 248 Jobs</t>
  </si>
  <si>
    <t xml:space="preserve">Paso Robles </t>
  </si>
  <si>
    <t>KSBY.com</t>
  </si>
  <si>
    <t>Pink Friday Events on the Central Coast - Stand Up For Schools</t>
  </si>
  <si>
    <t>http://www.ksby.com/Global/story.asp?S=9996076</t>
  </si>
  <si>
    <t>Cuts in Store for Atascadero Unified School District</t>
  </si>
  <si>
    <t>http://www.ksby.com/Global/story.asp?S=9998132</t>
  </si>
  <si>
    <t>West Contra Costa Schools May See Another Round of Layoffs</t>
  </si>
  <si>
    <t>http://findarticles.com/p/articles/mi_qn4176/is_20090601/ai_n31936480/</t>
  </si>
  <si>
    <t>CSU Proposes Layoffs, 9 Percent Tuition Increase</t>
  </si>
  <si>
    <t>University of Colorado Cutting Jobs to Save Money</t>
  </si>
  <si>
    <t>KKTV.com</t>
  </si>
  <si>
    <t>Denver Post</t>
  </si>
  <si>
    <t>Colorado Governor Raises Job Cuts to 331</t>
  </si>
  <si>
    <t>Colorado Springs Gazette</t>
  </si>
  <si>
    <t>36 Cops, 22 Firefighters Told Jobs in Jeopardy</t>
  </si>
  <si>
    <t>Budget Woes Prompt Aurora to Consider Layoffs</t>
  </si>
  <si>
    <t>Fort Collins Now</t>
  </si>
  <si>
    <t>City Budget Outlook</t>
  </si>
  <si>
    <t>Loveland Reporter Herald</t>
  </si>
  <si>
    <t>City of Loveland: Layoffs, Furloughs Ahead</t>
  </si>
  <si>
    <t>San Luis School District Facing Layoffs</t>
  </si>
  <si>
    <t>Rocky Mountain News</t>
  </si>
  <si>
    <t>St. Vrain School District Laying Off 85 Staff Members</t>
  </si>
  <si>
    <t>Mile High News</t>
  </si>
  <si>
    <t>Stevenson Making Best of School District Budget Cuts</t>
  </si>
  <si>
    <t>Denver Lays Off 11 Sheriff's Deputies</t>
  </si>
  <si>
    <t>Connecticut Post</t>
  </si>
  <si>
    <t>More Bridgeport Layoffs in the Works</t>
  </si>
  <si>
    <t>New Haven Independent</t>
  </si>
  <si>
    <t>Layoff List Released</t>
  </si>
  <si>
    <t>WTNH.com</t>
  </si>
  <si>
    <t>41 Pay Raises Given After City Layoffs</t>
  </si>
  <si>
    <t>Meriden Record Journal</t>
  </si>
  <si>
    <t>Meriden Manager Eyes Major Staffing Cuts</t>
  </si>
  <si>
    <t>WABC-TV</t>
  </si>
  <si>
    <t>Rell's Budget Cuts Jobs, Commissions</t>
  </si>
  <si>
    <t>Technoical Schools Face Budget Axe</t>
  </si>
  <si>
    <t>East Haven Courier</t>
  </si>
  <si>
    <t>Schools Move to Layoffs</t>
  </si>
  <si>
    <t>New Haven Register</t>
  </si>
  <si>
    <t>Hamden Teachers Refuse to Yield; Layoffs Loom</t>
  </si>
  <si>
    <t>NBCConnecticut.com</t>
  </si>
  <si>
    <t>Tough Lesson for Hartford Teachers; 122 Face Layoffs</t>
  </si>
  <si>
    <t>WFSB.com</t>
  </si>
  <si>
    <t>New Britain Facing 60-70 Teacher Layoffs</t>
  </si>
  <si>
    <t>Meriden Board of Ed Makes Cuts</t>
  </si>
  <si>
    <t>Norwich Bulletin</t>
  </si>
  <si>
    <t>7 Norwich Teachers Losing Jobs</t>
  </si>
  <si>
    <t>City of Wilmington</t>
  </si>
  <si>
    <t>City Firefighter Union Votes to Layoff Eight Firefighters So Remaining Members Can Receive a Pay Raise</t>
  </si>
  <si>
    <t>WESH.com</t>
  </si>
  <si>
    <t>UCF to Cut 51 Faculty, Staff Jobs, 5 Programs</t>
  </si>
  <si>
    <t>South Florida Sun-Sentinel</t>
  </si>
  <si>
    <t>Palm Beach County to Start Layoffs, But Fewer than Expected</t>
  </si>
  <si>
    <t>Orlando Sentinel</t>
  </si>
  <si>
    <t>City Paying $3.1 Million to Get 179 Workers to Quit</t>
  </si>
  <si>
    <t>Layoffs, Cuts in Community Services Proposed in County Budget Plan</t>
  </si>
  <si>
    <t>CBS4.com</t>
  </si>
  <si>
    <t>Miami-Dade Proposed Budget Slashes Jobs, Services</t>
  </si>
  <si>
    <t>WINKNews.com</t>
  </si>
  <si>
    <t>Collier County Layoffs</t>
  </si>
  <si>
    <t>ABCActionNews.com</t>
  </si>
  <si>
    <t>Pinellas County to Balance Budget With Layoffs</t>
  </si>
  <si>
    <t>Tampa Tribune</t>
  </si>
  <si>
    <t>Layoffs Continue at Clerk of Courts Office</t>
  </si>
  <si>
    <t>Hillsborough County Unveils Budget, Layoffs</t>
  </si>
  <si>
    <t>St. Petersburg Times</t>
  </si>
  <si>
    <t>Tampa Cuts 24 Jobs in Latest Round of Layoffs</t>
  </si>
  <si>
    <t>Teacher Layoffs Loom as Big Fear in Florida</t>
  </si>
  <si>
    <t>Miami Herald</t>
  </si>
  <si>
    <t>Broward Teachers are Losing Hope as Layoffs Loom</t>
  </si>
  <si>
    <t>Sarasota Herald Tribune</t>
  </si>
  <si>
    <t>Sarasota School District Cuts More than 320 Jobs</t>
  </si>
  <si>
    <t>Lakeland Ledger</t>
  </si>
  <si>
    <t>Newest Teachers Hit Hard by Layoffs</t>
  </si>
  <si>
    <t>200 Broward Sheriff's Office Workers' Jobs Saved</t>
  </si>
  <si>
    <t>Pinellas Sheriff to Lay Off 25 Deputies</t>
  </si>
  <si>
    <t>TCPalm.com</t>
  </si>
  <si>
    <t>Fort Pierce Lays Off 8 Police Officers</t>
  </si>
  <si>
    <t>WPBF-TV</t>
  </si>
  <si>
    <t>PSL Officers, Police Employees Face Layoffs</t>
  </si>
  <si>
    <t>RescueOFD.com</t>
  </si>
  <si>
    <t>Effective October 2nd, the City of Orlando Will Be Reducing YOUR Safety</t>
  </si>
  <si>
    <t>Jacksonville.com</t>
  </si>
  <si>
    <t>Jacksonville Fire Department Prepares for Cuts</t>
  </si>
  <si>
    <t>Fort Myers News-Press</t>
  </si>
  <si>
    <t>Lehigh Acres District Stuns Firefighters With 39 Layoffs</t>
  </si>
  <si>
    <t>TampaBay.com</t>
  </si>
  <si>
    <t>80 Layoffs in Florida Prison System</t>
  </si>
  <si>
    <t>66 Florida Probation Officers Laid Off</t>
  </si>
  <si>
    <t>Tallahassee Democrat</t>
  </si>
  <si>
    <t>Budget Cuts Cost 159 Florida State Workers Jobs</t>
  </si>
  <si>
    <t>http://layofftracker.blogspot.com/2009/07/budget-cuts-cost-159-florida-state.html</t>
  </si>
  <si>
    <t>Lee County Schools Need to Hire 93 People After 308 Layoffs</t>
  </si>
  <si>
    <t>http://www.allbusiness.com/labor-employment/human-resources-personnel-management/12569548-1.html</t>
  </si>
  <si>
    <t>Atlanta Journal-Constitution</t>
  </si>
  <si>
    <t>9,300 State Workers Already Furloughed in New Fiscal Year</t>
  </si>
  <si>
    <t>List: The Impact of College Cuts</t>
  </si>
  <si>
    <t>AtlantaJobs.com</t>
  </si>
  <si>
    <t>1,116 Jobs in Atlanta Lost to Shortfall</t>
  </si>
  <si>
    <t>Atlanta Lays Off 97 Workers</t>
  </si>
  <si>
    <t>AccessNorthGA.com</t>
  </si>
  <si>
    <t>Forsyth Layoffs, Pay Raise Freezes</t>
  </si>
  <si>
    <t>CBSAtlanta.com</t>
  </si>
  <si>
    <t>Cobb County Schools Cut 12 Jobs</t>
  </si>
  <si>
    <t>DeKalb Seeks More Education Cuts</t>
  </si>
  <si>
    <t>Fayette County Schools Furlough Some Employees, Face Layoffs</t>
  </si>
  <si>
    <t>WSAV.com</t>
  </si>
  <si>
    <t>Layoffs Finalized for Savannah Chatham Schools</t>
  </si>
  <si>
    <t>Gainesville Times</t>
  </si>
  <si>
    <t>Hall County Schools Look to Eliminate 100 Jobs</t>
  </si>
  <si>
    <t>WRDW.com</t>
  </si>
  <si>
    <t>Six Million Cut from Columbia County Schools Budget, Teachers Lose Jobs</t>
  </si>
  <si>
    <t>Athens Banner-Herald</t>
  </si>
  <si>
    <t>Arcade Residents Decry Police Layoffs</t>
  </si>
  <si>
    <t>Clayton Sheriff Fires 14</t>
  </si>
  <si>
    <t>11Alive.com</t>
  </si>
  <si>
    <t>Firefighters React to Layoffs</t>
  </si>
  <si>
    <t>KITV.com</t>
  </si>
  <si>
    <t>State House Releases Layoff List</t>
  </si>
  <si>
    <t>Pacific Business News</t>
  </si>
  <si>
    <t>Financial Pain Worsens for Two Big Island Hospitals</t>
  </si>
  <si>
    <t>Honolulu Star Bulletin</t>
  </si>
  <si>
    <t>Hawaii Mayor Hits Lingle Over Kulani Closing</t>
  </si>
  <si>
    <t>Luboock Avalanche-Journal</t>
  </si>
  <si>
    <t>Littlefield Detention Center to Close</t>
  </si>
  <si>
    <t>Idaho Health and Welfare Department Plans Layoffs</t>
  </si>
  <si>
    <t>ISU to Layoff 73 Workers to Help Shore Up Budget</t>
  </si>
  <si>
    <t>University of Idaho Argonaut</t>
  </si>
  <si>
    <t>Budget Deficit Leads to Layoffs</t>
  </si>
  <si>
    <t>The Spokesman-Review</t>
  </si>
  <si>
    <t>Idaho Correction Department to Cut 38 Jobs, Impose Furloughs</t>
  </si>
  <si>
    <t>Idaho Statesman</t>
  </si>
  <si>
    <t>Boise School District Cuts 122 Teaching Positions for Next School Year</t>
  </si>
  <si>
    <t>Chicago Sun-Times</t>
  </si>
  <si>
    <t>Over 1,500 City Employees to Get Layoff Notices Today</t>
  </si>
  <si>
    <t>Southtown Star</t>
  </si>
  <si>
    <t>Oak Lawn Issues Layoff Notices</t>
  </si>
  <si>
    <t>http://blogs.southtownstar.com/oaklawn/2009/07/oak_lawn_issues_layoff_notices.html</t>
  </si>
  <si>
    <t>American School &amp; University</t>
  </si>
  <si>
    <t>Workers Get Layoff Notices in Illinois Districts</t>
  </si>
  <si>
    <t>Chiago Tribune</t>
  </si>
  <si>
    <t>Elgin School District to Lay Off Hundreds</t>
  </si>
  <si>
    <t>The Daily Herald</t>
  </si>
  <si>
    <t>Lake County Lays Off 118 Employees</t>
  </si>
  <si>
    <t>City Announces 20 Layoffs</t>
  </si>
  <si>
    <t>Wheaton Gets Warning on Layoff Plan</t>
  </si>
  <si>
    <t>Rockford Register Star</t>
  </si>
  <si>
    <t>Rockford Library Board Oks Cuts</t>
  </si>
  <si>
    <t>Illinois Corrections Department Moves Ahead With Round of Layoffs; 419 to Get Pink Slips</t>
  </si>
  <si>
    <t>http://www.wqad.com/news/sns-ap-il--corrections-jobcuts,0,5414448.story</t>
  </si>
  <si>
    <t>WLS-TV</t>
  </si>
  <si>
    <t>District to Layoff Dozens of Teachers</t>
  </si>
  <si>
    <t>Chicago Tribune</t>
  </si>
  <si>
    <t>School Layoffs: Chicago-Area Districts Lay Off Staff Despite Federal Stimulus Money Meant to Save Those Jobs</t>
  </si>
  <si>
    <t>63 Aurora Employees Lose Jobs in Layoffs</t>
  </si>
  <si>
    <t>http://www.dailyherald.com/story/?id=318790&amp;src=2</t>
  </si>
  <si>
    <t>School Pay Scales</t>
  </si>
  <si>
    <t>State Journal-Register</t>
  </si>
  <si>
    <t>Girard School Board Votes to Lay Off Teachers, Eliminate Summer Care</t>
  </si>
  <si>
    <t>Barrington Dist. 220 Cuts 14 Jobs for Next Year</t>
  </si>
  <si>
    <t>Kaneland School Board Approves Job Cuts</t>
  </si>
  <si>
    <t>Bloomington Pantagraph</t>
  </si>
  <si>
    <t>Gov. Quinn Starts Process of Laying Off 2,600 Workers</t>
  </si>
  <si>
    <t>http://www.pantagraph.com/news/local/article_020073a2-6b47-11de-9f50-001cc4c03286.html</t>
  </si>
  <si>
    <t>The Reporter</t>
  </si>
  <si>
    <t>OL Trustees Approve Deal w/ Fire Union</t>
  </si>
  <si>
    <t>http://www.thereporteronline.net/atf.php?sid=17319&amp;current_edition=2009-09-10</t>
  </si>
  <si>
    <t>Post of Northwest Indiana</t>
  </si>
  <si>
    <t>Times of Northwest Indiana, "Gary Lays Off Nearly 100 City Workers," 6-12</t>
  </si>
  <si>
    <t>Kokomo Tribune</t>
  </si>
  <si>
    <t>City's Fiscal Bind Becoming Clearer</t>
  </si>
  <si>
    <t>South Bend Tribune</t>
  </si>
  <si>
    <t>City of Dowagiac Cuts Staff</t>
  </si>
  <si>
    <t>InsideINdianaBusiness.com</t>
  </si>
  <si>
    <t>South Bend Planning to Cut More Positions</t>
  </si>
  <si>
    <t>FOX28.com</t>
  </si>
  <si>
    <t>City of Mishawaka Cuts 35 Jobs</t>
  </si>
  <si>
    <t>City of Anderson Issues Layoffs</t>
  </si>
  <si>
    <t>Evansville Announces Job Cuts</t>
  </si>
  <si>
    <t>Northwest Indiana Times</t>
  </si>
  <si>
    <t>E.C. Cuts 50 City Workers</t>
  </si>
  <si>
    <t>FOX59.com</t>
  </si>
  <si>
    <t>300 Indianapolis Teachers Rehired</t>
  </si>
  <si>
    <t>New Palestine District Cuts 10 Teachers</t>
  </si>
  <si>
    <t>WISH-TV</t>
  </si>
  <si>
    <t>School Layoffs Seem Unavoidable</t>
  </si>
  <si>
    <t>Indiana Economic Digest</t>
  </si>
  <si>
    <t>More North Adams School Cuts Revealed</t>
  </si>
  <si>
    <t>Brandywine School Board Issues 3 Pink Slips</t>
  </si>
  <si>
    <t>Indianapolis Star</t>
  </si>
  <si>
    <t>Lawrence Township Cancels Summer School Due to $4.2 Million Budget Shortfall</t>
  </si>
  <si>
    <t>Greenwood to Cut 3 Teachers on Budget Fear, Enrollment</t>
  </si>
  <si>
    <t>Mount Vernon District Will Cut Staff</t>
  </si>
  <si>
    <t>WANE.com</t>
  </si>
  <si>
    <t>20+ Local Teachers Out of a Job</t>
  </si>
  <si>
    <t>Greenfield-Central School District to Cut 5 Teaching Positions</t>
  </si>
  <si>
    <t>FWCS to Reinstate 75 Teachers</t>
  </si>
  <si>
    <t>Anderson Herald Bulletin</t>
  </si>
  <si>
    <t>ACS Layoffs: School Approves Layoff of 16 Staffers</t>
  </si>
  <si>
    <t>Hammond Seeks to Avoid Police, Fire Layoffs</t>
  </si>
  <si>
    <t>Six New Muncie Police Department Recruits Face Layoffs</t>
  </si>
  <si>
    <t>Gary School Board Cuts 61 Workers From Payroll</t>
  </si>
  <si>
    <t>http://www.post-trib.com/news/lake/1690090,gskul0729.articleprint</t>
  </si>
  <si>
    <t>Kokomo and Muncie Firefighter Layoffs Are Similar Struggles</t>
  </si>
  <si>
    <t>http://www.indianaeconomicdigest.net/main.asp?SectionID=31&amp;subsectionID=62&amp;articleID=48488</t>
  </si>
  <si>
    <t>Layoffs Loom for South Bend City Workers Despite Income Tax Hike</t>
  </si>
  <si>
    <t>http://www.southbendtribune.com/article/20090730/News01/907300309/1129/News</t>
  </si>
  <si>
    <t>KWQC-DT</t>
  </si>
  <si>
    <t>Iowa's Public Universities Face Layoffs</t>
  </si>
  <si>
    <t>University Hospitals to Lay Off 130</t>
  </si>
  <si>
    <t>Quad-City Times</t>
  </si>
  <si>
    <t>Iowa Ag Boss Uses Layoffs, Unfilled Vacancies to Trim Budget</t>
  </si>
  <si>
    <t>KCRG-TV</t>
  </si>
  <si>
    <t>Des Moines City Council Cuts 88 Jobs</t>
  </si>
  <si>
    <t>Iowa Courts Cut $5.4M from 2010 Budget</t>
  </si>
  <si>
    <t>Reed Library Journal</t>
  </si>
  <si>
    <t>Cedar Rapids Public Library, Still Wrangling with FEMA Over Interim Aid, Begins Layoffs</t>
  </si>
  <si>
    <t>KCCI.com</t>
  </si>
  <si>
    <t>City Seeks Budget Relief From Unions</t>
  </si>
  <si>
    <t>Iowa Lawmakers Warn Against Teacher Layoffs</t>
  </si>
  <si>
    <t>Iowa School Districts Face Choice</t>
  </si>
  <si>
    <t>Dubuque Telegraph Herald</t>
  </si>
  <si>
    <t>School Administrator Cuts: Is That All There Is?</t>
  </si>
  <si>
    <t>Police Included in Des Moines Layoffs</t>
  </si>
  <si>
    <t>KCTV5.com</t>
  </si>
  <si>
    <t>Olathe May Slash Jobs After Budget Cuts</t>
  </si>
  <si>
    <t>KAKE.com</t>
  </si>
  <si>
    <t>Wichita City Workers Face Layoffs</t>
  </si>
  <si>
    <t>Topeka Capital-Journal</t>
  </si>
  <si>
    <t>We're Really Out of Options'</t>
  </si>
  <si>
    <t>Lexington Herald-Leader</t>
  </si>
  <si>
    <t>UK Freezes Pay, Axes 188 Jobs President Presents Budget to Trustees</t>
  </si>
  <si>
    <t>Business First of Louisville</t>
  </si>
  <si>
    <t>Abramson's Proposed Budget Calls for 119 Layoffs, Other Cost Cutting</t>
  </si>
  <si>
    <t>District Administration</t>
  </si>
  <si>
    <t>Kentucky Schools Cutting 975 Jobs</t>
  </si>
  <si>
    <t>ABC26.com</t>
  </si>
  <si>
    <t>Southeastern La. University to Layoff 64 Positions</t>
  </si>
  <si>
    <t>The Advocate</t>
  </si>
  <si>
    <t>SU Panel Oks Layoff Plan</t>
  </si>
  <si>
    <t>Agencies Look at Layoffs</t>
  </si>
  <si>
    <t>Few Layoffs Expected in State Govt. Despite Cuts</t>
  </si>
  <si>
    <t>Louisiana to Cut 29 State Jobs</t>
  </si>
  <si>
    <t>Budget Change May Spur Layoffs</t>
  </si>
  <si>
    <t>State Plans Layoffs</t>
  </si>
  <si>
    <t>Official: State Plans Layoffs at Jetson</t>
  </si>
  <si>
    <t>The Times-Picayune</t>
  </si>
  <si>
    <t>LSU System Plans Layoffs, Furloughs</t>
  </si>
  <si>
    <t>Louisiana State University to Cut 300 Hospital Jobs</t>
  </si>
  <si>
    <t>WDSU.com</t>
  </si>
  <si>
    <t>School District Terminating Employees</t>
  </si>
  <si>
    <t>Schools to Cut Teaching Force</t>
  </si>
  <si>
    <t>RSD Lays Off 45 Security Guards to Cut Costs</t>
  </si>
  <si>
    <t>Recovery School District to Lay Off Dozens of Teachers Today</t>
  </si>
  <si>
    <t>The Morning Sentinel</t>
  </si>
  <si>
    <t>State Worker Union Chief Rips Layoff Plan</t>
  </si>
  <si>
    <t>Lewiston Sun Journal</t>
  </si>
  <si>
    <t>Commissioners Hire Former Corrections Officers, Transport Deputy</t>
  </si>
  <si>
    <t>The Maine Campus</t>
  </si>
  <si>
    <t>Umaine Announces 32 Layoffs, 31 Work-Year Reductions</t>
  </si>
  <si>
    <t>University System Eyes Increase in Tuition Costs</t>
  </si>
  <si>
    <t>Portland Press Herald</t>
  </si>
  <si>
    <t>Job Cuts Targeting State, City Workers</t>
  </si>
  <si>
    <t>Boston Globe</t>
  </si>
  <si>
    <t>Portland Moves to Cut 98 Jobs</t>
  </si>
  <si>
    <t>Westbrook Reporter</t>
  </si>
  <si>
    <t>SAD 57 Cuts $3M in Jobs</t>
  </si>
  <si>
    <t>WCSH6.com</t>
  </si>
  <si>
    <t>Police Union Upset About Layoffs</t>
  </si>
  <si>
    <t>WMTW.com</t>
  </si>
  <si>
    <t>Portland Firefighters Union Files Grievance Against City</t>
  </si>
  <si>
    <t>Baltimore Sun</t>
  </si>
  <si>
    <t>University System Cuts 175 Jobs, Freezes Hiring</t>
  </si>
  <si>
    <t>WBAL.com</t>
  </si>
  <si>
    <t>Layoffs of State Employees Start</t>
  </si>
  <si>
    <t>Md. To Use Layoffs, Furloughs as Budgets Get Slashed</t>
  </si>
  <si>
    <t>Columbia Flier</t>
  </si>
  <si>
    <t>County Council Adopts $1.4 Billion Budget</t>
  </si>
  <si>
    <t>Gaithersburg Gazette</t>
  </si>
  <si>
    <t>County Budget Includes 307 Layoffs</t>
  </si>
  <si>
    <t>WJZ.com</t>
  </si>
  <si>
    <t>Dixon Proposes Layoffs, Other Cuts</t>
  </si>
  <si>
    <t>Baltimore Schools to Cut 179 HQ Jobs</t>
  </si>
  <si>
    <t>School Board Approves a Strained Budget</t>
  </si>
  <si>
    <t>Budget Cuts Force Harford Library Layoffs</t>
  </si>
  <si>
    <t>WBUR.org</t>
  </si>
  <si>
    <t>Boston Holds Job Fair for City Workers Facing Layoffs</t>
  </si>
  <si>
    <t>Worcester Telegram &amp; Gazette</t>
  </si>
  <si>
    <t>State's Rebuff of Local Plan to Cost the City Jobs</t>
  </si>
  <si>
    <t>Bridgewater Independent</t>
  </si>
  <si>
    <t>Bridgewater Town Meeting Oks Budget With Scores of Layoffs in Town, Schools</t>
  </si>
  <si>
    <t>State Aid Cuts Are Beginning to Hit Home</t>
  </si>
  <si>
    <t>The Standard-Times</t>
  </si>
  <si>
    <t>New Bedford Hands Out Pink Slips</t>
  </si>
  <si>
    <t>Providence Journal</t>
  </si>
  <si>
    <t>Update: Pawtucket, New Bedford City Employees Laid Off</t>
  </si>
  <si>
    <t>Somerville Journal</t>
  </si>
  <si>
    <t>City of Somerville Announces Layoffs</t>
  </si>
  <si>
    <t>WWLP.com</t>
  </si>
  <si>
    <t>Springfield Mayor Announces 89 Layoffs</t>
  </si>
  <si>
    <t>More Layoffs Looming</t>
  </si>
  <si>
    <t>Newton Tab</t>
  </si>
  <si>
    <t>73 of Newton's 88 Elementary School Lunch Attendants Face Layoffs</t>
  </si>
  <si>
    <t>The Enterprise</t>
  </si>
  <si>
    <t>Middleboro Facing Possible Teacher Layoffs</t>
  </si>
  <si>
    <t>Boston Public Schools to Send Out 25 Teacher Layoff Notices This Week</t>
  </si>
  <si>
    <t>$680,000 Cut in Gateway Regional School District Budget to Result in Layoffs, School Bus Reduction, Elimination of Junior Varsity Cheerleading and Wrestling</t>
  </si>
  <si>
    <t>The Republican</t>
  </si>
  <si>
    <t>74 Teachers Receive Layoff Notices</t>
  </si>
  <si>
    <t>School Committee Votes to Restore $3.4 Million to Budget</t>
  </si>
  <si>
    <t>State Cuts Brockton School Money at Last Minute, Could Trigger Layoffs</t>
  </si>
  <si>
    <t>Milford Daily News</t>
  </si>
  <si>
    <t>Hopedale Town Meeting Cuts Schools by $1M</t>
  </si>
  <si>
    <t>iBerkshires</t>
  </si>
  <si>
    <t>North Adams Budget Down 3 Percent for 2010</t>
  </si>
  <si>
    <t>The Patriot Ledger</t>
  </si>
  <si>
    <t>Wage Freeze Saves 16 Teaching Jobs in Scituate</t>
  </si>
  <si>
    <t>Malden Schools Lose 52 Positions in New Budget</t>
  </si>
  <si>
    <t>Bridgewater-Raynham School Officials Say No More Teachers Will Lose Jobs</t>
  </si>
  <si>
    <t>Weymouth Schools to Eliminate 83 Jobs, 47 by Layoffs</t>
  </si>
  <si>
    <t>Franklin Won't Hike School Fees</t>
  </si>
  <si>
    <t>Cape Cod Day</t>
  </si>
  <si>
    <t>Layoffs Make Up D-Y Budget Shortfall</t>
  </si>
  <si>
    <t>Early Retirement Bonuses Helped Avoid Layoffs</t>
  </si>
  <si>
    <t>Bourne Courier</t>
  </si>
  <si>
    <t>UPDATE: Bourne Approves Teacher Layoffs to Close Budget Gap</t>
  </si>
  <si>
    <t>Salem News</t>
  </si>
  <si>
    <t>29 Salem Teachers Get Layoff Notices</t>
  </si>
  <si>
    <t>CBS3Springfield.com</t>
  </si>
  <si>
    <t>Phoenix-Mesa</t>
  </si>
  <si>
    <t>Atlanta</t>
  </si>
  <si>
    <t>East Georgia College</t>
  </si>
  <si>
    <t xml:space="preserve">Middle Georgia College </t>
  </si>
  <si>
    <t>Chicago</t>
  </si>
  <si>
    <t>Miami-Ft. Lauderdale</t>
  </si>
  <si>
    <t>Washington-Arlington</t>
  </si>
  <si>
    <t>…add to Boston</t>
  </si>
  <si>
    <t>Minneapolis-St. Paul</t>
  </si>
  <si>
    <t>New York (tri-state)</t>
  </si>
  <si>
    <t>…add to Washington D.C.</t>
  </si>
  <si>
    <t>…add to Chicago</t>
  </si>
  <si>
    <t>…add to New York</t>
  </si>
  <si>
    <t>Cincinnati</t>
  </si>
  <si>
    <t>Dallas-Fort Worth</t>
  </si>
  <si>
    <t>Seattle-Tacoma</t>
  </si>
  <si>
    <t>…add to Portland</t>
  </si>
  <si>
    <t>Kokomo</t>
  </si>
  <si>
    <t>http://www.ktonline.com/local/local_story_209000347.html</t>
  </si>
  <si>
    <t>Dowagiac</t>
  </si>
  <si>
    <t>http://pqasb.pqarchiver.com/southbendtribune/access/1778086791.html?dids=1778086791:1778086791&amp;FMT=ABS&amp;FMTS=ABS:FT&amp;date=Jul+1%2C+2009&amp;author=CAROL+DRAEGER&amp;pub=South+Bend+Tribune&amp;edition=&amp;startpage=B.1&amp;desc=City+of+Dowagiac+cuts+staff</t>
  </si>
  <si>
    <t>Ames</t>
  </si>
  <si>
    <t>http://www.kwqc.com/Global/story.asp?S=10522118&amp;nav=menu83_2</t>
  </si>
  <si>
    <t>Iowa City</t>
  </si>
  <si>
    <t>http://archives.chicagotribune.com/2009/jun/16/health/chi-ap-ia-iowahospitallayof</t>
  </si>
  <si>
    <t>Des Moines</t>
  </si>
  <si>
    <t>http://www.qctimes.com/news/state-and-regional/iowa/article_91369a1a-7083-11de-bab2-001cc4c03286.html</t>
  </si>
  <si>
    <t>http://www.kcrg.com/news/local/39342817.html</t>
  </si>
  <si>
    <t>http://archives.chicagotribune.com/2009/jun/25/news/chi-ap-ia-iowacourtcuts</t>
  </si>
  <si>
    <t>Cedar Rapids</t>
  </si>
  <si>
    <t>http://www.libraryjournal.com/article/CA6653360.html?desc=topstory</t>
  </si>
  <si>
    <t>http://www.kcci.com/money/19594164/detail.html</t>
  </si>
  <si>
    <t>http://www.woi-tv.com/Global/story.asp?S=10238734&amp;nav=1LFX</t>
  </si>
  <si>
    <t>Cardinal of Eldon</t>
  </si>
  <si>
    <t>http://archives.chicagotribune.com/2009/apr/23/news/chi-ap-ia-xgr-schools</t>
  </si>
  <si>
    <t>Western Dubuque</t>
  </si>
  <si>
    <t>http://www.connecttristates.com/news/news_story.aspx?id=173580</t>
  </si>
  <si>
    <t>Dubuque</t>
  </si>
  <si>
    <t>http://www.thonline.com/article.cfm?id=201723</t>
  </si>
  <si>
    <t>Turnpike Authority to Cut 80 Jobs, Maintain Hiring Freeze</t>
  </si>
  <si>
    <t>The Times of Trenton</t>
  </si>
  <si>
    <t>County Issues Layoff Notices to 77</t>
  </si>
  <si>
    <t>Union Leader Continues Fight With Essex County Official Over Delayed Contracts</t>
  </si>
  <si>
    <t>Newark School District Plans School Closures, Job Cuts</t>
  </si>
  <si>
    <t>County Employees Slated for Job Cuts Protest at Union Freeholders Meeting</t>
  </si>
  <si>
    <t>Parents Angered Over Layoffs: City Schools Target 400 Jobs Systemwide</t>
  </si>
  <si>
    <t>Hudson Reporter</t>
  </si>
  <si>
    <t>Seven Layoffs at Hoboken City Hall</t>
  </si>
  <si>
    <t>Asbury Park Press</t>
  </si>
  <si>
    <t>Monmouth County Lays Off 100 Workers</t>
  </si>
  <si>
    <t>The Courier News</t>
  </si>
  <si>
    <t>Court Decision Allows Perth Amboy to Move Forward with EMT Layoffs</t>
  </si>
  <si>
    <t>The Jersey Journal</t>
  </si>
  <si>
    <t>22 WNY Cops Facing Layoffs on Friday</t>
  </si>
  <si>
    <t>Montville Daily Record</t>
  </si>
  <si>
    <t>Montville Committee Eyes Staff Cuts; 2 Police Officers on Chopping Block</t>
  </si>
  <si>
    <t>School Board Trims Budget</t>
  </si>
  <si>
    <t>Philadelphia Inquirer</t>
  </si>
  <si>
    <t>Winslow Teachers Protest Threatened Layoffs</t>
  </si>
  <si>
    <t>Tempers Flare at BOE Meeting Over Proposed Layoffs; Budget Passes 6-3</t>
  </si>
  <si>
    <t>WPVI-TV</t>
  </si>
  <si>
    <t>Trenton School Layoffs</t>
  </si>
  <si>
    <t>Carteret Schools Cut 15 Jobs Including 9 Teachers</t>
  </si>
  <si>
    <t>West Orange School Budget Proposes 55 Job Cuts</t>
  </si>
  <si>
    <t>Hoboken Now</t>
  </si>
  <si>
    <t>16 Hoboken Cops to be Laid Off, Confirms State of New Jersey</t>
  </si>
  <si>
    <t>Federal Funding Formula Perplex N.J. Police Departments</t>
  </si>
  <si>
    <t>Paterson Plans to Lay Off 59 Cops Due to Budget Woes</t>
  </si>
  <si>
    <t>Superior Court Judge Refuses to Block Layoffs of 6 NJ Firefighters</t>
  </si>
  <si>
    <t>Beth Mason Responds to Hoboken Police and Fire Cuts</t>
  </si>
  <si>
    <t>The Chronicle</t>
  </si>
  <si>
    <t>Employees Revolt Over Layoffs at U. of New Mexico Press</t>
  </si>
  <si>
    <t>New York Daily News</t>
  </si>
  <si>
    <t>Gov. Paterson Scores Big Win with Pension Deal with State Unions; Saves Money, Avoids Layoffs</t>
  </si>
  <si>
    <t>New York Times</t>
  </si>
  <si>
    <t>Mayor Bloomberg and Council Agree on Budget</t>
  </si>
  <si>
    <t>Westchester.com</t>
  </si>
  <si>
    <t>Yonkers Announces Layoffs and Budget Cuts</t>
  </si>
  <si>
    <t>Newsday.com</t>
  </si>
  <si>
    <t>Southold Sends Layoff Notices to 17 Workers</t>
  </si>
  <si>
    <t>Long Island Business News</t>
  </si>
  <si>
    <t>Suffolk County Executive Steve Levy Shrinks County Layoff List, Slightly</t>
  </si>
  <si>
    <t>City Hospital System to Cut 400 Jobs</t>
  </si>
  <si>
    <t>The Post-Standard</t>
  </si>
  <si>
    <t>City Schools Budget Cuts 128 Jobs; Proposal has $4.4M Shortfall that Could Mean More Recductions Later</t>
  </si>
  <si>
    <t>MPNnow.com</t>
  </si>
  <si>
    <t>City School District Keeps Levy Flat, Cuts 29 Jobs</t>
  </si>
  <si>
    <t>Croton-Harmon School District to Cut Jobs</t>
  </si>
  <si>
    <t>Brighton School District Could Cut Jobs</t>
  </si>
  <si>
    <t>School Budgets to Be Cut by 5 Percent Next Year</t>
  </si>
  <si>
    <t>The Journal News</t>
  </si>
  <si>
    <t>4,600 School Jobs Lost in July</t>
  </si>
  <si>
    <t>Eastchester School Budget Lays Off 21 Staffers, Shares Classrooms</t>
  </si>
  <si>
    <t>WTEN.com</t>
  </si>
  <si>
    <t>2009 Capital District School Budget Vote Results</t>
  </si>
  <si>
    <t>WHEC.com</t>
  </si>
  <si>
    <t>130 Teachers Lose Jobs</t>
  </si>
  <si>
    <t>http://www.whec.com/news/stories/S1066722.shtml?cat=565</t>
  </si>
  <si>
    <t>The Business Review - Albany</t>
  </si>
  <si>
    <t>Schools Report: School Cuts Aplenty, but Are They Enough?</t>
  </si>
  <si>
    <t>Niagra Gazette</t>
  </si>
  <si>
    <t>FALLS SCHOOLS: Teacher Cuts Approved</t>
  </si>
  <si>
    <t>WGRZ.com</t>
  </si>
  <si>
    <t>Olean City Schools Cut Teacher Positions</t>
  </si>
  <si>
    <t>Lawmakers Table Plan for Suffolk Police Layoffs</t>
  </si>
  <si>
    <t>Maplewood Police Layoffs Imminent</t>
  </si>
  <si>
    <t>News14.com</t>
  </si>
  <si>
    <t>Final Vote Nears on N.C. Budget as Perdue Waits to Sign</t>
  </si>
  <si>
    <t>Mountain Xpress</t>
  </si>
  <si>
    <t>Bracing for Budget Cut, UNCA Announces Layoffs</t>
  </si>
  <si>
    <t>NC State Official Says Up to 150 Layoffs Possible</t>
  </si>
  <si>
    <t>Greensboro News &amp; Record</t>
  </si>
  <si>
    <t>Layoffs Begin at A&amp;T: Six Lose Jobs</t>
  </si>
  <si>
    <t>Employment Security Commission of North Carolina</t>
  </si>
  <si>
    <t>Announced Business Closings and Permanent Layoffs</t>
  </si>
  <si>
    <t>Hickory Daily Record</t>
  </si>
  <si>
    <t>Catawba County to Cut 26 Positions</t>
  </si>
  <si>
    <t>Roanoke Daily Herald</t>
  </si>
  <si>
    <t>A $243,434.25 Smile Comes with Tax Payment to the City</t>
  </si>
  <si>
    <t>Bull City Rising</t>
  </si>
  <si>
    <t>City Budget Cuts: Relatively Few Layoffs, Non-Profit Cuts Mark Budget Plan</t>
  </si>
  <si>
    <t>Guilford County Cutting 35 Positions</t>
  </si>
  <si>
    <t>County Lays Off 29 More Workers</t>
  </si>
  <si>
    <t>WNCT.com</t>
  </si>
  <si>
    <t>NC County's Budget Cuts Avoid Sheriff's Deputies</t>
  </si>
  <si>
    <t>The News Herald</t>
  </si>
  <si>
    <t>Burke County May Cut 11 Jobs, Add Five Furlough Days</t>
  </si>
  <si>
    <t>WWAYTV3.com</t>
  </si>
  <si>
    <t>New Hanover County to Announce Layoffs Tuesday</t>
  </si>
  <si>
    <t>Charlotte Observer</t>
  </si>
  <si>
    <t>Why So Many Teacher Cuts in Mecklenburg?</t>
  </si>
  <si>
    <t>DigTriad.com</t>
  </si>
  <si>
    <t>More Cuts for Guilford County Schools</t>
  </si>
  <si>
    <t>The News &amp; Observer</t>
  </si>
  <si>
    <t>Moore Schools to Cut 90 Jobs</t>
  </si>
  <si>
    <t>GoBlueRidge.net</t>
  </si>
  <si>
    <t>Watauga County Schools Will Not Bring Back 28 Employees in Fall Due to State Budget Cuts</t>
  </si>
  <si>
    <t>Catawba County Schools to Cut Nearly 200 Positions</t>
  </si>
  <si>
    <t>WRAL.com</t>
  </si>
  <si>
    <t>Wake School Leaders Approve Budget Cuts</t>
  </si>
  <si>
    <t>Job Cuts Coming to Wake County Schools</t>
  </si>
  <si>
    <t>The Sanford Herald</t>
  </si>
  <si>
    <t>Schools Can Sustain State Budget Cuts</t>
  </si>
  <si>
    <t>NHC School Board Approves Budget, Cuts May Come</t>
  </si>
  <si>
    <t>Winstom-Salem Journal</t>
  </si>
  <si>
    <t>25 Jobs Cut in Winstom-Salem/Forsyth County Schools</t>
  </si>
  <si>
    <t>NBC17</t>
  </si>
  <si>
    <t>Cumberland County Cuts 77 Teachers, 130 Tas</t>
  </si>
  <si>
    <t>Durham County</t>
  </si>
  <si>
    <t>160 More Layoffs Loom; Teachers Schocked, Angry</t>
  </si>
  <si>
    <t>http://www.allbusiness.com/education-training/education-systems-institutions/12492096-1.html</t>
  </si>
  <si>
    <t>Muskogee Phoenix</t>
  </si>
  <si>
    <t>Court Clerk Endures Layoffs, Cuts</t>
  </si>
  <si>
    <t>Ohio Lawmakers Hastily Vote to Approve Budget Bill</t>
  </si>
  <si>
    <t>Cincinnati Enquirer</t>
  </si>
  <si>
    <t>138 in Police Department Face Layoffs</t>
  </si>
  <si>
    <t>13ABC.com</t>
  </si>
  <si>
    <t>Toledo City Layoffs</t>
  </si>
  <si>
    <t>Local12.com</t>
  </si>
  <si>
    <t>Cincinnati Health Department Cuts 34 Jobs</t>
  </si>
  <si>
    <t>NBC4i.com</t>
  </si>
  <si>
    <t>City Announces 130 Layoffs</t>
  </si>
  <si>
    <t>kypost.com</t>
  </si>
  <si>
    <t>Budget Cuts Forcing More Layoffs at UC</t>
  </si>
  <si>
    <t>WTRF.com</t>
  </si>
  <si>
    <t>Library Announces Layoffs Amid Economy and Budget Cuts</t>
  </si>
  <si>
    <t>The Chronicle-Telegram</t>
  </si>
  <si>
    <t>Elyria Library Announces 11 Layoffs; Branch Hours to be Cut</t>
  </si>
  <si>
    <t>West Side Leader</t>
  </si>
  <si>
    <t>Akron 'In Austerity Mode' With Cuts, Layoffs</t>
  </si>
  <si>
    <t>Cleveland Plain Dealer</t>
  </si>
  <si>
    <t>Cuyahoga, Medina County Workers Face Layoffs After Rejecting Furloughs</t>
  </si>
  <si>
    <t>Montgomery County, Ohio to Cut 30 Jobs</t>
  </si>
  <si>
    <t>CantonRep.com</t>
  </si>
  <si>
    <t>Stark County MRDD Eliminates Jobs to Cut Costs</t>
  </si>
  <si>
    <t>Stark County Job and Family Services Eliminates 12 Jobs</t>
  </si>
  <si>
    <t>Ohio Vocational School to Cut Jobs</t>
  </si>
  <si>
    <t>WKYC.com</t>
  </si>
  <si>
    <t>Parma Teacher Layoffs Announced</t>
  </si>
  <si>
    <t>Dayton Daily News</t>
  </si>
  <si>
    <t>Springboro District's Layoffs Reach 32</t>
  </si>
  <si>
    <t>Cleveland Sun Star</t>
  </si>
  <si>
    <t>Strongsville Schools Will Lay Off Teacher, Make Other Cuts Due to Budget Deficit</t>
  </si>
  <si>
    <t>WCPO.com</t>
  </si>
  <si>
    <t>Forest Hills School Board Votes to Cut 40 Jobs</t>
  </si>
  <si>
    <t>Akron Beacon Journal</t>
  </si>
  <si>
    <t>49 Layoffs to Follow Levy Defeat in Green</t>
  </si>
  <si>
    <t>WTOL.com</t>
  </si>
  <si>
    <t>Toledo Police Layoffs Leading to Gun Buying</t>
  </si>
  <si>
    <t>The Vindicator</t>
  </si>
  <si>
    <t>U.S. Funds Won't Be Panacea for Police Valley Cops</t>
  </si>
  <si>
    <t>Butler County Sheriff Hands Out 34 Pink Slips</t>
  </si>
  <si>
    <t>Columbus Dispatch</t>
  </si>
  <si>
    <t>Ohio City Fires 27 Police Recruits to Save Money</t>
  </si>
  <si>
    <t>NewsNet5.com</t>
  </si>
  <si>
    <t>Cuyahoga Sheriff's Office Lays Off 21 Employees</t>
  </si>
  <si>
    <t>Layoffs Could Have Been Avoided, Young Says</t>
  </si>
  <si>
    <t>FOX8.com</t>
  </si>
  <si>
    <t>11 Firefighters Laid Off in Elyria</t>
  </si>
  <si>
    <t>Twinsburg Looks to Cut 25 Firefighters</t>
  </si>
  <si>
    <t>Warren Tribune Chronicle</t>
  </si>
  <si>
    <t>Firefighters: More Layoffs Coming</t>
  </si>
  <si>
    <t>10TV.com</t>
  </si>
  <si>
    <t>Mansfield Firefighters Face Layoffs</t>
  </si>
  <si>
    <t>http://www.10tv.com/live/content/local/stories/2009/07/07/mansfield.html?type=rss&amp;cat=&amp;sid=102</t>
  </si>
  <si>
    <t>New Oregon Budget Cuts 1,700 State Jobs</t>
  </si>
  <si>
    <t>Veaverton Valley Times</t>
  </si>
  <si>
    <t>Beaverton Will Eliminate Five City Positions in July</t>
  </si>
  <si>
    <t>County's Reserves Could Go Dry if Housing Permits Don't Increase</t>
  </si>
  <si>
    <t>McKenzie River Reflections</t>
  </si>
  <si>
    <t>Commissioners Adopt Tightened Budget</t>
  </si>
  <si>
    <t>Gresham Outlook</t>
  </si>
  <si>
    <t>Committee OK's Gresham Budget; Next Stop City Council</t>
  </si>
  <si>
    <t>The Oregonian</t>
  </si>
  <si>
    <t>Layoffs Start at Portland Bureau Hit Hard by Construction Downturn</t>
  </si>
  <si>
    <t>KPTV.com</t>
  </si>
  <si>
    <t>Portland Schools Approve $32 Million in Cuts</t>
  </si>
  <si>
    <t>The Mail Tribune</t>
  </si>
  <si>
    <t>Ashland Board Upholds Laying Off Principal</t>
  </si>
  <si>
    <t>Curry Coastal Pilot</t>
  </si>
  <si>
    <t>School Layoffs, 4-Day Week Top List of Possible Cuts</t>
  </si>
  <si>
    <t>Beaverton School Budget Increases Fees, Cuts Positions</t>
  </si>
  <si>
    <t>Lake Oswego Probably Will Lay Off 34 Teachers</t>
  </si>
  <si>
    <t>Reynolds School District Lays Off 149 Teachers</t>
  </si>
  <si>
    <t>Oregon City Trims Estimated Teacher Layoffs</t>
  </si>
  <si>
    <t>2News.tv</t>
  </si>
  <si>
    <t>Nyssa School District Plans to Layoff 20 Employees</t>
  </si>
  <si>
    <t>The County Press</t>
  </si>
  <si>
    <t>Superintendent Takes Pay Cut; 13 Teachers Laid Off</t>
  </si>
  <si>
    <t>The Register-Guard</t>
  </si>
  <si>
    <t>Schools Able to Avoid Teacher Layoffs</t>
  </si>
  <si>
    <t>Gresham-Barlow School District Will Cut 115 Jobs Next Year the Layoffs Will be Made in an Effort to Cut 10 Percent from the Budget</t>
  </si>
  <si>
    <t>Tigard-Tualatin Teachers Get Layoff Notices</t>
  </si>
  <si>
    <t>West Linn Tidings</t>
  </si>
  <si>
    <t>Pay Freezes May Limit Damage</t>
  </si>
  <si>
    <t>NWCN.com</t>
  </si>
  <si>
    <t>Teachers, Parents Angry Over Layoffs at North Clackamas</t>
  </si>
  <si>
    <t>Hillsboro School Budget Would Cut 36 Jobs, Save Programs</t>
  </si>
  <si>
    <t>Pittsburgh Post-Gazette</t>
  </si>
  <si>
    <t>Layoffs are Imminent for State Workers</t>
  </si>
  <si>
    <t>Sharon Herald</t>
  </si>
  <si>
    <t>County Lays Off 43 Union Workers</t>
  </si>
  <si>
    <t>Philadelphia Daily News</t>
  </si>
  <si>
    <t>As State Delays Tax Relief, Nutter Sets Layoffs, Cuts</t>
  </si>
  <si>
    <t>The Times Leader</t>
  </si>
  <si>
    <t>Pa. Budget Impasse Puts Local Head Start in a Bind</t>
  </si>
  <si>
    <t>Philly Trying to Preserve Jobs While Making Cuts</t>
  </si>
  <si>
    <t>State Budget Forces NPSD Cuts</t>
  </si>
  <si>
    <t>The Express-Times</t>
  </si>
  <si>
    <t>Bethlehem Area School Board Pares $2.8 Million and 45.25 Jobs from the Budget</t>
  </si>
  <si>
    <t>The Intelligencer</t>
  </si>
  <si>
    <t>Central Bucks to Lay Off 16 Teachers</t>
  </si>
  <si>
    <t>Winslow Twp. School Board to Lay Off 162</t>
  </si>
  <si>
    <t>Area Schools Squeezed By Budget Pinch</t>
  </si>
  <si>
    <t>Colleges take $17.8-Million Cut</t>
  </si>
  <si>
    <t>WPRI.com</t>
  </si>
  <si>
    <t>Landfill Layoffs</t>
  </si>
  <si>
    <t>http://www.wpri.com/dpp/news/local_news/local_wpri_johnston_landfill_layoffs_20081211</t>
  </si>
  <si>
    <t>Retirements Help State Top 1,000 Job Cuts</t>
  </si>
  <si>
    <t>Pawtucket Laying Off 17 to Close Deficit</t>
  </si>
  <si>
    <t>ABC6.com</t>
  </si>
  <si>
    <t>Head Start Layoffs: Workers fighting for their Jobs</t>
  </si>
  <si>
    <t>East Providence School Department</t>
  </si>
  <si>
    <t>School Committee Special Meeting</t>
  </si>
  <si>
    <t>Burrillville Teacher Layoff Letters Explained</t>
  </si>
  <si>
    <t>Bristol Warren School District Ready to Send 67 Layoff Notices</t>
  </si>
  <si>
    <t>Layoff Notices for 188 Teachers in West Warwick</t>
  </si>
  <si>
    <t>Warwick Beacon</t>
  </si>
  <si>
    <t>While Advertising for Jobs, Schools Send Out 40 Pink Slips</t>
  </si>
  <si>
    <t>Woonsocket Call</t>
  </si>
  <si>
    <t>Woonsocket Teachers Report for Orientation</t>
  </si>
  <si>
    <t>Update: E. Providence to Lay Off 13 of 100 Police Officers</t>
  </si>
  <si>
    <t>Firefighter Layoffs Loom in Two Towns</t>
  </si>
  <si>
    <t>WYFF4.com</t>
  </si>
  <si>
    <t>Greenville Tech Announces More Job Cuts</t>
  </si>
  <si>
    <t>The Post and Courier</t>
  </si>
  <si>
    <t>Layoffs at SPA Affect 14</t>
  </si>
  <si>
    <t>http://www.istockanalyst.com/article/viewiStockNews/articleid/3386854</t>
  </si>
  <si>
    <t>The Times and Democrat</t>
  </si>
  <si>
    <t>South Carolina State University Lays off 12 Employees</t>
  </si>
  <si>
    <t>Bluffton Today</t>
  </si>
  <si>
    <t>S.C. Elderly, Kids Losing as Budget Cuts Deepen</t>
  </si>
  <si>
    <t>City of Columbia Begins Layoffs</t>
  </si>
  <si>
    <t>The State</t>
  </si>
  <si>
    <t>WMBFNews.com</t>
  </si>
  <si>
    <t>Coast RTA Announces Layoffs, Campaign Suspension</t>
  </si>
  <si>
    <t>WJBF-TV</t>
  </si>
  <si>
    <t>S.C. Consumer Affairs Slashes Worker Force</t>
  </si>
  <si>
    <t>http://www.thestate.com/local/story/865640.html</t>
  </si>
  <si>
    <t>Fort Mill Schools to Lay Off 9</t>
  </si>
  <si>
    <t>Aiken County School Board Cuts Run Deep</t>
  </si>
  <si>
    <t>Anderson Independent-Mail</t>
  </si>
  <si>
    <t>Anderson School District 5 Leaders Agree on Plan Related to Budget Cuts</t>
  </si>
  <si>
    <t>WLTX.com</t>
  </si>
  <si>
    <t>Lexington School District 3 Layoffs  Today</t>
  </si>
  <si>
    <t>The People-Sentinel</t>
  </si>
  <si>
    <t>Budget Crunch in Barnwell 45 School District Force Teacher Layoffs, Other Cost-Cutting Measures</t>
  </si>
  <si>
    <t>University of Sioux Falls Plans Job Cuts</t>
  </si>
  <si>
    <t>Argus Leader</t>
  </si>
  <si>
    <t>Deaf School Down to 16 After Program Moves</t>
  </si>
  <si>
    <t>Public News Service</t>
  </si>
  <si>
    <t>Tennessee State Budget Slashes Mental Health Services</t>
  </si>
  <si>
    <t>Memphis Commercial Appeal</t>
  </si>
  <si>
    <t>Falling Gas Help MATA, MLGW Offset Costs</t>
  </si>
  <si>
    <t>Memphis Business Journal</t>
  </si>
  <si>
    <t>UTHSC Layoffs Coming in Spite of Stimulus</t>
  </si>
  <si>
    <t>U. of Tennessee System Announces Layoffs for the Future</t>
  </si>
  <si>
    <t>Tennessee Mental Health Workers Getting Pink Slips</t>
  </si>
  <si>
    <t>170 Memphis School Bus Drivers Laid Off</t>
  </si>
  <si>
    <t>WSMV.com</t>
  </si>
  <si>
    <t>City of Lebanon Votes to Cut 19 Jobs</t>
  </si>
  <si>
    <t>Nashville City Paper</t>
  </si>
  <si>
    <t>Number of Metro Layoffs Reduced</t>
  </si>
  <si>
    <t>Shelby County Won't Cut as Many Workers</t>
  </si>
  <si>
    <t>Memphis City Schools Lays Off 320</t>
  </si>
  <si>
    <t>Knoxville News Sentinel</t>
  </si>
  <si>
    <t>Knox County Starts Layoffs with Teachers; Other Cuts Expected</t>
  </si>
  <si>
    <t>Nashville Schools to Eliminate 225 Jobs</t>
  </si>
  <si>
    <t>http://www.wrcbtv.com/Global/story.asp?S=10236434</t>
  </si>
  <si>
    <t>WRCBTV.com</t>
  </si>
  <si>
    <t>$15 Million Schools Shortfall Likely in 2010</t>
  </si>
  <si>
    <t>NewsChannel5.com</t>
  </si>
  <si>
    <t>Davidson Co. Sheriff's Office May Suffer Layoffs</t>
  </si>
  <si>
    <t>Nashville Firefighters Question Chief's Leadership</t>
  </si>
  <si>
    <t>ABC4.com</t>
  </si>
  <si>
    <t>Utah State University Lays Off 20 Workers</t>
  </si>
  <si>
    <t>Jordan School Cuts 157 Jobs</t>
  </si>
  <si>
    <t>Deseret News</t>
  </si>
  <si>
    <t>Salt Lake Police, Fire Face Cuts, Too</t>
  </si>
  <si>
    <t>Fee Hikes Ease Proposed Court Budget Cuts</t>
  </si>
  <si>
    <t>http://www.deseretnews.com/article/705290149/Fee-hikes-ease-proposed-court-budget-cuts.html</t>
  </si>
  <si>
    <t>Houston Chronicle</t>
  </si>
  <si>
    <t>TYC Announces Staff Layoffs - One Day After State Panel Votes for Agency's Merger</t>
  </si>
  <si>
    <t>U. of Texas System Settles Lawsuit Involving Mass Layoffs at Galveston Medical Branch</t>
  </si>
  <si>
    <t>Dallas Morning News</t>
  </si>
  <si>
    <t>After Layoffs, Dallas City Budget Lists 677 open Jobs</t>
  </si>
  <si>
    <t>CBS11TV.com</t>
  </si>
  <si>
    <t>Dallas &amp; Fort Worth City Employees Face Layoffs</t>
  </si>
  <si>
    <t>County Officials Defend Performance Bonuses During Layoffs</t>
  </si>
  <si>
    <t>KVEO.com</t>
  </si>
  <si>
    <t>Dallas District Fires 375 Teachers</t>
  </si>
  <si>
    <t>Donna ISD Cuts 114 School Employees</t>
  </si>
  <si>
    <t>KHOU.com</t>
  </si>
  <si>
    <t>Galveston ISD Laying Off Nearly 250 People</t>
  </si>
  <si>
    <t>235 Jobs Cut at Specialized Dallas ISD Campuses</t>
  </si>
  <si>
    <t>Cy-Fair ISD Keeps Tax Break, But Cuts Jobs</t>
  </si>
  <si>
    <t>Fort Worth Schools Cut 95 Jobs</t>
  </si>
  <si>
    <t>Pegasus News</t>
  </si>
  <si>
    <t>Duncanville ISD Looks to Cut 60 Jobs</t>
  </si>
  <si>
    <t>NBCDFW.com</t>
  </si>
  <si>
    <t>Plano to Cut More than 150 Teaching Jobs</t>
  </si>
  <si>
    <t>Dallas County Sheriff Concedes Layoffs May Be Unavoidable</t>
  </si>
  <si>
    <t>Corpus Christi Caller</t>
  </si>
  <si>
    <t>Robstown Prison Facing Layoffs</t>
  </si>
  <si>
    <t>University of Vermont Announces Layoffs, Cutbacks</t>
  </si>
  <si>
    <t>WCAX.com</t>
  </si>
  <si>
    <t>A Potential Deal on More Vermont Budget Cuts</t>
  </si>
  <si>
    <t>Latest Round of VDOT Layoffs Affects 600 Full-Time Workers</t>
  </si>
  <si>
    <t>Kaine Asks Agencies to Cut at Least $700 Million</t>
  </si>
  <si>
    <t>Tidewater News</t>
  </si>
  <si>
    <t>Prison to Close - State Will Lay Off 116 Employees, Transfer Inmates, Tear Down Facility</t>
  </si>
  <si>
    <t>WHSV.com</t>
  </si>
  <si>
    <t>Staunton Schools Announce Layoffs</t>
  </si>
  <si>
    <t>Roanoke Times</t>
  </si>
  <si>
    <t>Roanoke School Board Oks Layoffs, Bus System</t>
  </si>
  <si>
    <t>Alexandria Times</t>
  </si>
  <si>
    <t>City Budget Proposed With Cuts, Layoffs</t>
  </si>
  <si>
    <t>The Virginian-Pilot</t>
  </si>
  <si>
    <t>Portsmouth Officials Begin Laying Off Employees to Cut Costs</t>
  </si>
  <si>
    <t>WSLS.com</t>
  </si>
  <si>
    <t>Roanoke City Mayor's Secretary Losing Her Job</t>
  </si>
  <si>
    <t>Richmond Times-Dispatch</t>
  </si>
  <si>
    <t>Dinwiddie Schools Jobs, Programs Could be Cut</t>
  </si>
  <si>
    <t>Charlottesville Daily Progress</t>
  </si>
  <si>
    <t>City School Board Cuts 22 Positions, But Keeps Raises</t>
  </si>
  <si>
    <t>Associated Content</t>
  </si>
  <si>
    <t>Fairfax County Schools Struggle with Cuts Across the Board</t>
  </si>
  <si>
    <t>Seattle Times</t>
  </si>
  <si>
    <t>UW Braces for 600 Layoffs; Deeper State Cuts Could Mean 800 Lost Jobs</t>
  </si>
  <si>
    <t>EWU President to Pitch Plan to Shed 110 Jobs, Raise Tuition</t>
  </si>
  <si>
    <t>State Fish and Wildlife to Layoff 76 Employees Along with Some Public Service Cuts</t>
  </si>
  <si>
    <t>Puget Sound Business Journal</t>
  </si>
  <si>
    <t>UW Tacoma Announces Layoffs</t>
  </si>
  <si>
    <t>Washington State University Cutting 360 Jobs</t>
  </si>
  <si>
    <t>Mayor Announces 30 Layoffs, Will Close Libraries for a Week</t>
  </si>
  <si>
    <t>Snohomish County Health District Laying Off 25 More Employees</t>
  </si>
  <si>
    <t>126 King County Employees Face Layoff</t>
  </si>
  <si>
    <t>Snohomish County Budget Calls for 160 Job Cuts in 2009</t>
  </si>
  <si>
    <t>Layoffs Planned at Rainier School as DSHS Deals with Budget Cuts</t>
  </si>
  <si>
    <t>Olympia School Board Oks Plan for Layoffs, Including Teachers</t>
  </si>
  <si>
    <t>Layoffs Hitting Washington Teachers Hard</t>
  </si>
  <si>
    <t>Bethel School District Gives Layoff Notices to 220 Teachers</t>
  </si>
  <si>
    <t>Q13FOX.com</t>
  </si>
  <si>
    <t>Puyallup School District Announces Layoffs</t>
  </si>
  <si>
    <t>KATU.com</t>
  </si>
  <si>
    <t>Vancouver School Board to Cut 47 Teaching Jobs Next Year</t>
  </si>
  <si>
    <t>State's 2 Largest Districts - Seattle and Tacoma - Avoid Teacher Layoffs</t>
  </si>
  <si>
    <t>KHQ.com</t>
  </si>
  <si>
    <t>East Valley Teachers and Staff Expecting Layoff Notices</t>
  </si>
  <si>
    <t>Seattle School Layoffs Denounced at Rally</t>
  </si>
  <si>
    <t>Seattle Schools Still Working to Finalize Layoff Totals</t>
  </si>
  <si>
    <t>Education Cuts Mean Layoffs of Washington's Newest Teachers</t>
  </si>
  <si>
    <t>KREM.com</t>
  </si>
  <si>
    <t>Spokane Police Brace for Layoffs, Demotions</t>
  </si>
  <si>
    <t>Business Journal of Milwaukee</t>
  </si>
  <si>
    <t>http://www.bizjournals.com/milwaukee/stories/2009/06/29/daily7.html</t>
  </si>
  <si>
    <t>TheNewsRoom.com</t>
  </si>
  <si>
    <t>Council Approves 2009 Budget Amendment That Includes Layoffs</t>
  </si>
  <si>
    <t>KARE11.com</t>
  </si>
  <si>
    <t>HCMC Announces More Layoffs</t>
  </si>
  <si>
    <t>Hennepin County Library May Reduce Staff Because of Budget Woes</t>
  </si>
  <si>
    <t>Minnesota Public Radio</t>
  </si>
  <si>
    <t>Teacher Cuts Across Minnesota</t>
  </si>
  <si>
    <t>Layoffs Put New Teachers in a Tougher Spot this Year</t>
  </si>
  <si>
    <t>WDAY.com</t>
  </si>
  <si>
    <t>Detroit Lakes School District Faces More Layoffs</t>
  </si>
  <si>
    <t>Brainerd Dispatch</t>
  </si>
  <si>
    <t>Lakes Area Firms Making Layoffs</t>
  </si>
  <si>
    <t>Twin Cities Daily Planet</t>
  </si>
  <si>
    <t>Origin of School Layoffs, Closings is in the Capitol</t>
  </si>
  <si>
    <t>State Budget Deficit has Chaska Teachers, Students Preparing for the Worst: Until the Governor Decides on School Funding, Teachers Face a Wage Freeze or Job cuts, and if no Agreement is Reached, 83 Face Layoffs</t>
  </si>
  <si>
    <t>Minneapolis Police Department Layoffs</t>
  </si>
  <si>
    <t>The Sun Herald</t>
  </si>
  <si>
    <t>City Budget Includes Possible Layoffs</t>
  </si>
  <si>
    <t>WLBT.com</t>
  </si>
  <si>
    <t>Revenue Shortfall Forces City Layoffs</t>
  </si>
  <si>
    <t>Mississippi City to Cut 25 Municipal Jobs</t>
  </si>
  <si>
    <t>Kansas City Business Journal</t>
  </si>
  <si>
    <t>Nixon Cuts $105 Million, 200 State Jobs from Missouri Budget</t>
  </si>
  <si>
    <t>University of Missouri to Cut 22 Admin Jobs</t>
  </si>
  <si>
    <t>St. Louis Post-Dispatch</t>
  </si>
  <si>
    <t>Tour of Missouri Saved, But Cuts to State Services are Looming</t>
  </si>
  <si>
    <t>FOX2Now.com</t>
  </si>
  <si>
    <t>St. Louis City May Layoff Parking Meter Servicers</t>
  </si>
  <si>
    <t>Kansas City Star</t>
  </si>
  <si>
    <t>Kansas City Municipal Layoffs Not as Bad as Feared - So Far</t>
  </si>
  <si>
    <t>FOX4KC.com</t>
  </si>
  <si>
    <t>Kansas City, Missouri City Hall Issues Pink Slips</t>
  </si>
  <si>
    <t>St. Louis Business Journal</t>
  </si>
  <si>
    <t>Plan to Restore Metro Service Dies</t>
  </si>
  <si>
    <t>http://www.officer.com/web/online/Top-News-Stories/Police-Included-in-Des-Moines-Layoffs/1$45338</t>
  </si>
  <si>
    <t>Olathe</t>
  </si>
  <si>
    <t>http://www.kctv5.com/news/19989101/detail.html</t>
  </si>
  <si>
    <t>Kansas City</t>
  </si>
  <si>
    <t>http://primebuzz.kcstar.com/?q=node/11952</t>
  </si>
  <si>
    <t>Wichita</t>
  </si>
  <si>
    <t>http://www.kake.com/findit/tuesdayheadlines/48912507.html</t>
  </si>
  <si>
    <t>Schools Statewide</t>
  </si>
  <si>
    <t>http://cjonline.com/news/state_government/2009-07-28/were_really_out_of_options</t>
  </si>
  <si>
    <t>http://www.abc26.com/news/local/wgno-news-selauniv071509-story,0,1626010.story</t>
  </si>
  <si>
    <t>New Orleans</t>
  </si>
  <si>
    <t>http://www.2theadvocate.com/news/education/51654747.html</t>
  </si>
  <si>
    <t>Baton Rouge</t>
  </si>
  <si>
    <t>http://www.2theadvocate.com/news/education/51654747.html?index=14&amp;c=y</t>
  </si>
  <si>
    <t>http://www.2theadvocate.com/news/50419857.html?index=14&amp;c=y</t>
  </si>
  <si>
    <t>State</t>
  </si>
  <si>
    <t>http://www.nola.com/politics/index.ssf/2009/07/few_layoffs_expected_in_state.html</t>
  </si>
  <si>
    <t>http://www.employmentspectator.com/2009/06/louisiana-to-cut-29-state-jobs/</t>
  </si>
  <si>
    <t>http://www.2theadvocate.com/news/49472972.html</t>
  </si>
  <si>
    <t>http://www.2theadvocate.com/news/50419857.html</t>
  </si>
  <si>
    <t>http://www.2theadvocate.com/news/50419857.html?index=27&amp;c=y</t>
  </si>
  <si>
    <t>http://www.2theadvocate.com/news/politics/36964029.html?index=1&amp;c=y</t>
  </si>
  <si>
    <t>http://www.2theadvocate.com/news/38987409.html</t>
  </si>
  <si>
    <t>http://www.nola.com/politics/index.ssf/2009/07/lsu_system_plans_layoffs_furlo.html</t>
  </si>
  <si>
    <t>http://www.employmentspectator.com/2009/05/louisiana-state-university-to-cut-300-hospital-jobs/</t>
  </si>
  <si>
    <t>http://www.wdsu.com/news/15002052/detail.html</t>
  </si>
  <si>
    <t>http://www.nola.com/news/index.ssf/2008/06/schools_to_cut_teaching_force.html</t>
  </si>
  <si>
    <t>http://www.wxvt.com/Global/story.asp?S=10438515&amp;nav=menu1344_2</t>
  </si>
  <si>
    <t>http://www.nola.com/news/index.ssf/2009/08/recovery_school_district_to_la.html</t>
  </si>
  <si>
    <t>Maine</t>
  </si>
  <si>
    <t>http://morningsentinel.mainetoday.com/news/local/5801918.html</t>
  </si>
  <si>
    <t>http://www.sunjournal.com/node/38819/</t>
  </si>
  <si>
    <t>Orono</t>
  </si>
  <si>
    <t>http://mainecampus.com/2009/05/15/umaine-announces-32-layoffs-31-work-year-reductions/</t>
  </si>
  <si>
    <t>Farmington</t>
  </si>
  <si>
    <t>http://morningsentinel.mainetoday.com/news/local/6350946.html</t>
  </si>
  <si>
    <t>Augusta</t>
  </si>
  <si>
    <t>Portland</t>
  </si>
  <si>
    <t>http://pressherald.mainetoday.com/story.php?id=233912&amp;ac=PHnws&amp;pg=2</t>
  </si>
  <si>
    <t>York County</t>
  </si>
  <si>
    <t>Cape Elizabeth</t>
  </si>
  <si>
    <t>Westbrook</t>
  </si>
  <si>
    <t>http://www.boston.com/news/local/maine/articles/2008/04/04/portland_moves_to_cut_98_jobs/</t>
  </si>
  <si>
    <t>http://www.baltimoresun.com/news/education/bal-university-cuts-0731,0,5928435.story</t>
  </si>
  <si>
    <t>http://insidecharmcity.com/2008/10/29/layoffs-of-state-employees-start/</t>
  </si>
  <si>
    <t>http://www.delawareonline.com/apps/pbcs.dll/article?AID=2009908260336</t>
  </si>
  <si>
    <t>Howard County</t>
  </si>
  <si>
    <t>http://www.theviewnewspapers.com/news/62167/county-council-adopts-14-billion-budget/</t>
  </si>
  <si>
    <t>Prince George's</t>
  </si>
  <si>
    <t>Baltimore</t>
  </si>
  <si>
    <t>http://wjz.com/local/dixon.layoffs.cuts.2.962171.html</t>
  </si>
  <si>
    <t>http://www.employmentspectator.com/2009/03/baltimore-schools-to-cut-179-hq-jobs/</t>
  </si>
  <si>
    <t>Prince George's County</t>
  </si>
  <si>
    <t>http://www.washingtonpost.com/wp-dyn/content/article/2009/07/01/AR2009070101988.html</t>
  </si>
  <si>
    <t>Harford County</t>
  </si>
  <si>
    <t>http://www.baltimoresun.com/news/maryland/harford/bal-md.ha.library20jun20,0,4807423.story</t>
  </si>
  <si>
    <t>Massachusetts</t>
  </si>
  <si>
    <t>South Bend</t>
  </si>
  <si>
    <t>http://www.insideindianabusiness.com/newsitem.asp?ID=37195</t>
  </si>
  <si>
    <t>Mishawaka</t>
  </si>
  <si>
    <t>http://www.fox28.com/global/story.asp?s=10659740</t>
  </si>
  <si>
    <t>Anderson</t>
  </si>
  <si>
    <t>http://www.insideindianabusiness.com/newsitem.asp?id=34750</t>
  </si>
  <si>
    <t>Evansville</t>
  </si>
  <si>
    <t>http://www.insideindianabusiness.com/newsitem.asp?id=34519</t>
  </si>
  <si>
    <t>East Chicago</t>
  </si>
  <si>
    <t>http://nwitimes.com/news/local/article_4bf70a21-c2c1-5818-b805-f474d54fc7d1.html</t>
  </si>
  <si>
    <t>Indianapolis</t>
  </si>
  <si>
    <t>http://www.fox59.com/wxin-teachers-rehired-indianapolis-071409,0,6905604.story</t>
  </si>
  <si>
    <t>New Palestine</t>
  </si>
  <si>
    <t>http://www.indy.com/articles/hancock-county-2/thread/new-palestine-district-cuts-10-teachers</t>
  </si>
  <si>
    <t>Carmel</t>
  </si>
  <si>
    <t>http://www.wishtv.com/dpp/news/education/School_lay_offs_seem_unavoidable_20090223</t>
  </si>
  <si>
    <t>North Adams</t>
  </si>
  <si>
    <t>http://www.indianaeconomicdigest.com/main.asp?SectionID=31&amp;subsectionID=62&amp;articleID=47273</t>
  </si>
  <si>
    <t>Brandywine</t>
  </si>
  <si>
    <t>http://www.wsbt.com/news/local/43016042.html</t>
  </si>
  <si>
    <t>Lawrence</t>
  </si>
  <si>
    <t>http://www.indy.com/posts/lawrence-township-cancels-summer-school-due-to-4-2-million-budget-shortfall</t>
  </si>
  <si>
    <t>Mount Vernon</t>
  </si>
  <si>
    <t>http://www.indy.com/posts/mount-vernon-district-will-cut-staff</t>
  </si>
  <si>
    <t>Southwest Allen</t>
  </si>
  <si>
    <t>http://www.wane.com/dpp/news/local_wane_fort_wayne_sacs_teachers_cut_200904291520</t>
  </si>
  <si>
    <t>Greenfield-Central</t>
  </si>
  <si>
    <t>http://www.indy.com/articles/hancock-county/thread/greenfield-central-school-district-to-cut-5-teaching-positions-2</t>
  </si>
  <si>
    <t>Fort Wayne</t>
  </si>
  <si>
    <t>http://www.wane.com/dpp/video/news/local_wane_fwcs_to_reinstate_75_teachers_200907151645_rev1</t>
  </si>
  <si>
    <t>http://www.theheraldbulletin.com/local/local_story_209230458.html</t>
  </si>
  <si>
    <t>Hammond</t>
  </si>
  <si>
    <t>http://www.nwitimes.com/news/local/lake/article_95e8bee9-b00f-55b5-8415-f925412fa6f0.html</t>
  </si>
  <si>
    <t>Muncie</t>
  </si>
  <si>
    <t>http://www.indianaeconomicdigest.net/main.asp?SectionID=31&amp;subsectionID=62&amp;articleID=48400</t>
  </si>
  <si>
    <t>Iowa</t>
  </si>
  <si>
    <t>Kansas</t>
  </si>
  <si>
    <t>State and Local Layoffs, Sources List</t>
  </si>
  <si>
    <t>*NOTE: For the purposes of this list, T = Teachers; P = Police Officers; F = Firefighters; C = Correctional Officers; and G = General Government Employees</t>
  </si>
  <si>
    <t>Number</t>
  </si>
  <si>
    <t>Type*</t>
  </si>
  <si>
    <t>Location</t>
  </si>
  <si>
    <t>Source</t>
  </si>
  <si>
    <t>Title</t>
  </si>
  <si>
    <t>Date</t>
  </si>
  <si>
    <t>Link</t>
  </si>
  <si>
    <t>Alabama</t>
  </si>
  <si>
    <t>G</t>
  </si>
  <si>
    <t>Jefferson County</t>
  </si>
  <si>
    <t>FOXNews.com</t>
  </si>
  <si>
    <t>Cash-Strapped Alabama County Feels Crush of Recession</t>
  </si>
  <si>
    <t>http://www.foxnews.com/politics/2009/08/05/cash-strapped-alabama-county-feels-crush-recession/</t>
  </si>
  <si>
    <t>Mobile Plans to Cut Expenses, but No Layoffs of City Workers Foreseen,</t>
  </si>
  <si>
    <t>Hoover</t>
  </si>
  <si>
    <t>Mobile</t>
  </si>
  <si>
    <t>http://www.al.com/news/press-register/metro.ssf?/base/news/1243934171145370.xml&amp;coll=3</t>
  </si>
  <si>
    <t>Press-Register</t>
  </si>
  <si>
    <t>Hoover City Budget, School Funding Remain Up in the Air</t>
  </si>
  <si>
    <t>http://www.al.com/news/birminghamnews/hoover.ssf?/base/community/12488555567090.xml&amp;coll=2</t>
  </si>
  <si>
    <t>The Birmingham News</t>
  </si>
  <si>
    <t>http://www.thestreet.com/story/10470817/1/furlough-plan-approved-for-alabama-state-workers.html</t>
  </si>
  <si>
    <t>Furlough Plan Approved for Alabama State Workers</t>
  </si>
  <si>
    <t>Associated Press</t>
  </si>
  <si>
    <t>Montgomery</t>
  </si>
  <si>
    <t>http://blog.al.com/live/2009/07/86_docks_workers_being_laid_of.html</t>
  </si>
  <si>
    <t>86 Dock Workers to be Laid Off as Port Authority Struggles With Falling Shipments, Revenue</t>
  </si>
  <si>
    <t>University of Alabama at Birmingham Medical Center Cuts Expected to Save $16 Million to $20 Million</t>
  </si>
  <si>
    <t>http://blog.al.com/businessnews/2009/06/university_of_alabama_at_birmi_1.html</t>
  </si>
  <si>
    <t>Birmingham</t>
  </si>
  <si>
    <t>http://www.tuscaloosanews.com/article/20090327/NEWS/903279976?Title=UA-System-plans-to-cut-1-000-jobs</t>
  </si>
  <si>
    <t>UA System Plans to Cut 1,000 Jobs</t>
  </si>
  <si>
    <t>The Tuscaloosa News</t>
  </si>
  <si>
    <t>T</t>
  </si>
  <si>
    <t>Tuscaloosa</t>
  </si>
  <si>
    <t>http://www.abc3340.com/news/stories/0109/585403.html</t>
  </si>
  <si>
    <t>Layoffs Reality Now in Tuscaloosa County Schools</t>
  </si>
  <si>
    <t>ABC 33/40 News</t>
  </si>
  <si>
    <t xml:space="preserve">Tuscaloosa County </t>
  </si>
  <si>
    <t>http://www.wtvynews4.com/schools/headlines/44615597.html</t>
  </si>
  <si>
    <t>Stimulus Means No Layoffs for Enterprise Schools</t>
  </si>
  <si>
    <t>WTVY-Dothan</t>
  </si>
  <si>
    <t>Dothan</t>
  </si>
  <si>
    <t>http://www.wsfa.com/Global/story.asp?S=10482089</t>
  </si>
  <si>
    <t>Layoffs for One Tallapoosa County School System</t>
  </si>
  <si>
    <t>WSFA-12</t>
  </si>
  <si>
    <t>Alexander</t>
  </si>
  <si>
    <t xml:space="preserve">http://www.fox10tv.com/dpp/news/TeacherLayoffsMayDecreaseBy600 </t>
  </si>
  <si>
    <t>FOX10tv.com</t>
  </si>
  <si>
    <t>Teacher Layoffs May Decrease by 600</t>
  </si>
  <si>
    <t>http://blog.al.com/spotnews/2009/06/jefferson_county_alabama_teach.html</t>
  </si>
  <si>
    <t>Jefferson County, Alabama Teacher Layoffs a Surprise</t>
  </si>
  <si>
    <t>http://www.al.com/news/birminghamnews/hoover.ssf?/base/community/1246436180282280.xml&amp;coll=2</t>
  </si>
  <si>
    <t>Hoover School System Eliminates 77 Jobs but Avoids More Layoffs</t>
  </si>
  <si>
    <t xml:space="preserve">Birmingham </t>
  </si>
  <si>
    <t xml:space="preserve">Baldwin County </t>
  </si>
  <si>
    <t xml:space="preserve">Cullman County </t>
  </si>
  <si>
    <t xml:space="preserve">Montgomery County </t>
  </si>
  <si>
    <t>http://www.gadsdentimes.com/article/20090605/NEWS/906059981?Title=Attalla-City-Schools-eliminates-positions</t>
  </si>
  <si>
    <t>Attalla City Schools Eliminates Positions</t>
  </si>
  <si>
    <t>The Gadsden Times</t>
  </si>
  <si>
    <t>Attalla City</t>
  </si>
  <si>
    <t>http://www.adn.com/news/alaska/anchorage/story/897492.html</t>
  </si>
  <si>
    <t>Range of city services hit by layoffs, unfilled jobs</t>
  </si>
  <si>
    <t>Anchorage</t>
  </si>
  <si>
    <t>Anchorage Daily News</t>
  </si>
  <si>
    <t>http://www.juneauempire.com/stories/050109/sta_435377154.shtml</t>
  </si>
  <si>
    <t>Fairbanks</t>
  </si>
  <si>
    <t>University of Alaska lays off 7 in Fairbanks</t>
  </si>
  <si>
    <t>F</t>
  </si>
  <si>
    <t>http://www.sacbee.com/capitolandcalifornia/story/1886082.html</t>
  </si>
  <si>
    <t>California State</t>
  </si>
  <si>
    <t>California corrections agency to take biggest layoff hit</t>
  </si>
  <si>
    <t>C</t>
  </si>
  <si>
    <t>Sacramento Bee</t>
  </si>
  <si>
    <t>http://www.employmentspectator.com/2009/07/csu-fresno-eliminates-265-jobs/</t>
  </si>
  <si>
    <t>Employment Spectator</t>
  </si>
  <si>
    <t>CSU Fresno Eliminates 265 Jobs</t>
  </si>
  <si>
    <t>Fresno</t>
  </si>
  <si>
    <t>http://www.sfgate.com/cgi-bin/article.cgi?f=/c/a/2009/06/02/MNSE17UTLB.DTL</t>
  </si>
  <si>
    <t>S.F. budget cuts 1,600 jobs, trims services</t>
  </si>
  <si>
    <t>San Francisco Chronicle</t>
  </si>
  <si>
    <t xml:space="preserve">San Francisco </t>
  </si>
  <si>
    <t xml:space="preserve">http://cbs2.com/local/Budget.2010.Riverside.2.994034.html </t>
  </si>
  <si>
    <t>CBS2.com</t>
  </si>
  <si>
    <t>Riverside County Trims 1,000 Jobs From 2010 Budget</t>
  </si>
  <si>
    <t>Riverside County</t>
  </si>
  <si>
    <t>http://cbs2.com/local/layoffs.bus.transportation.2.966204.html</t>
  </si>
  <si>
    <t>400 Layoffs Planned For O.C. Bus System</t>
  </si>
  <si>
    <t>Orange County</t>
  </si>
  <si>
    <t>http://www.sacbee.com/localgov/story/1956501.html</t>
  </si>
  <si>
    <t>Sacramento County</t>
  </si>
  <si>
    <t>Sacramento County OKs budget -- and 800 layoffs</t>
  </si>
  <si>
    <t>http://www.mercurynews.com/breakingnews/ci_12498038</t>
  </si>
  <si>
    <t>Layoffs, cuts across the board for Long Beach budget</t>
  </si>
  <si>
    <t>Press-Telegram</t>
  </si>
  <si>
    <t>Long Beach</t>
  </si>
  <si>
    <t>http://www.ocregister.com/articles/city-layoffs-workers-2274360-budget-week</t>
  </si>
  <si>
    <t>Santa Ana</t>
  </si>
  <si>
    <t>The Orange County Register</t>
  </si>
  <si>
    <t>Santa Ana to lay off workers, raise trash fees</t>
  </si>
  <si>
    <t>http://www.bakersfield.com/news/local/x1515878106/11-city-layoffs-no-new-phones</t>
  </si>
  <si>
    <t>Bakersfield to see 11 city layoffs, no new phones</t>
  </si>
  <si>
    <t xml:space="preserve">City of Bakersfield </t>
  </si>
  <si>
    <t>Bakersfield.com</t>
  </si>
  <si>
    <t>Central Coast</t>
  </si>
  <si>
    <t>http://www.mercurynews.com/centralcoast/ci_12994731</t>
  </si>
  <si>
    <t>City of San Jose</t>
  </si>
  <si>
    <t>Layoffs reignite county's labor spat</t>
  </si>
  <si>
    <t>http://articles.latimes.com/2008/dec/16/local/me-oclayoffs16</t>
  </si>
  <si>
    <t>Orange County to lay off social service workers Dec. 29</t>
  </si>
  <si>
    <t>LA Times</t>
  </si>
  <si>
    <t>http://www.visaliatimesdelta.com/article/20090807/NEWS01/90807003/0/NEWS01/More-county-layoffs-possible</t>
  </si>
  <si>
    <t xml:space="preserve">Tulare County </t>
  </si>
  <si>
    <t>Tulare Advance-Register</t>
  </si>
  <si>
    <t>More county layoffs possible</t>
  </si>
  <si>
    <t>http://www.bakersfield.com/news/local/x1216782861/Government-school-cutbacks-adding-up</t>
  </si>
  <si>
    <t>Government, school cutbacks adding up</t>
  </si>
  <si>
    <t>Kern County</t>
  </si>
  <si>
    <t>http://articles.latimes.com/2009/may/06/local/me-la-layoffs6</t>
  </si>
  <si>
    <t>L.A. council votes to begin layoff process for city workers</t>
  </si>
  <si>
    <t>Los Angeles</t>
  </si>
  <si>
    <t>http://www.nbclosangeles.com/news/local-beat/Its-Official-City-Budget-1200-Layoffs-Approved.html</t>
  </si>
  <si>
    <t>It's Official: City Budget, 1,200 Layoffs Approved</t>
  </si>
  <si>
    <t>NBC Los Angeles</t>
  </si>
  <si>
    <t>Fremont</t>
  </si>
  <si>
    <t>Fremont, CA to Eliminate 74 Jobs</t>
  </si>
  <si>
    <t>http://www.employmentspectator.com/2009/04/fremont-ca-to-eliminate-74-jobs/</t>
  </si>
  <si>
    <t>http://cbs5.com/politics/oakland.city.budget.2.1066679.html</t>
  </si>
  <si>
    <t>CBS5.com</t>
  </si>
  <si>
    <t>Oakland Council Approves Budget With Layoffs, Cuts</t>
  </si>
  <si>
    <t>Oakland</t>
  </si>
  <si>
    <t>http://www.bakersfield.com/news/local/x820007718/Supervisors-authorize-layoffs</t>
  </si>
  <si>
    <t>County supervisors authorize layoffs</t>
  </si>
  <si>
    <t>http://www.venturacountystar.com/news/2009/jan/28/county-cuts-71-more-jobs-but-avoids-layoffs/</t>
  </si>
  <si>
    <t>County cuts 71 more jobs but avoids layoffs</t>
  </si>
  <si>
    <t>Ventura County Star</t>
  </si>
  <si>
    <t>Ventura County</t>
  </si>
  <si>
    <t>San Diego County May Cut 770 Jobs, Child Health Programs</t>
  </si>
  <si>
    <t>http://www.employmentspectator.com/2009/05/san-diego-county-may-cut-770-jobs-child-health-programs/</t>
  </si>
  <si>
    <t>San Diego County</t>
  </si>
  <si>
    <t>http://www.marinij.com/ci_8470504</t>
  </si>
  <si>
    <t>95 school jobs at risk in Novato</t>
  </si>
  <si>
    <t>Marin Independent Journal</t>
  </si>
  <si>
    <t>Novato</t>
  </si>
  <si>
    <t>http://www.marinij.com/marinnews/ci_12587503</t>
  </si>
  <si>
    <t>Novato to rehire 19 teachers</t>
  </si>
  <si>
    <t>http://www.marinij.com/marinnews/ci_9164606</t>
  </si>
  <si>
    <t>San Rafael</t>
  </si>
  <si>
    <t>San Rafael school board OKs 28 layoffs</t>
  </si>
  <si>
    <t>http://www.pe.com/localnews/inland/stories/PE_News_Local_S_teachers14.44e4b06.html</t>
  </si>
  <si>
    <t>Moreno Valley teachers agree to furlough days</t>
  </si>
  <si>
    <t>The Press-Enterprise</t>
  </si>
  <si>
    <t>Moreno Valley</t>
  </si>
  <si>
    <t>School board drops teacher layoff proposal</t>
  </si>
  <si>
    <t xml:space="preserve">San Bernardino Valley </t>
  </si>
  <si>
    <t>http://www.pe.com/localnews/inland/stories/PE_News_Local_N_nplan17.13dabfe.html</t>
  </si>
  <si>
    <t>http://www.pe.com/localnews/k12/stories/PE_News_Local_S_layoffs16.3b6491a.html</t>
  </si>
  <si>
    <t>Inland teachers cope with final layoff notices</t>
  </si>
  <si>
    <t xml:space="preserve"> Alvord Unified Schools </t>
  </si>
  <si>
    <t xml:space="preserve">Banning Unified Schools </t>
  </si>
  <si>
    <t xml:space="preserve"> Beaumont Unified Schools</t>
  </si>
  <si>
    <t xml:space="preserve"> Colton Joint Unified Schools</t>
  </si>
  <si>
    <t xml:space="preserve"> Fontana Unified Schools </t>
  </si>
  <si>
    <t xml:space="preserve"> Jurupa Unified Schools</t>
  </si>
  <si>
    <t xml:space="preserve"> Redlands Unified Schools </t>
  </si>
  <si>
    <t xml:space="preserve"> Rialto Unified Schools</t>
  </si>
  <si>
    <t xml:space="preserve"> Riverside Unified Schools</t>
  </si>
  <si>
    <t xml:space="preserve"> Romoland Schools </t>
  </si>
  <si>
    <t xml:space="preserve"> San Jacinto Unified Schools</t>
  </si>
  <si>
    <t xml:space="preserve">Val Verde Unified Schools </t>
  </si>
  <si>
    <t xml:space="preserve">Yucaipa-Calimesa Joint Unified Schools </t>
  </si>
  <si>
    <t>http://www.ocregister.com/articles/district-school-unified-2329331-high-city</t>
  </si>
  <si>
    <t>2,856 O.C. school jobs targeted as layoff deadline looms</t>
  </si>
  <si>
    <t xml:space="preserve"> Anaheim Elementary </t>
  </si>
  <si>
    <t xml:space="preserve"> Anaheim Union High</t>
  </si>
  <si>
    <t xml:space="preserve"> Brea-Olinda Unified </t>
  </si>
  <si>
    <t>Buena Park Elementary</t>
  </si>
  <si>
    <t xml:space="preserve">Capistrano Unified </t>
  </si>
  <si>
    <t xml:space="preserve">Centralia Elementary </t>
  </si>
  <si>
    <t>Cypress Elementary</t>
  </si>
  <si>
    <t xml:space="preserve">Fullerton Elementary </t>
  </si>
  <si>
    <t>Huntington Beach City Elementary</t>
  </si>
  <si>
    <t xml:space="preserve">Huntington Beach Union High </t>
  </si>
  <si>
    <t>Irvine Unified</t>
  </si>
  <si>
    <t>http://www.oc180news.com/article/West_Orange_County_Features/Los_Alamitos_Unified_Schools/Los_Alamitos_Unified_School_District_Moves_Forward_With_Wide_Spread_Teacher_Layoffs/18440</t>
  </si>
  <si>
    <t xml:space="preserve">Los Alamitos Unified </t>
  </si>
  <si>
    <t xml:space="preserve">Los Alamitos Unified School District Moves Forward With Wide Spread Teacher Layoffs </t>
  </si>
  <si>
    <t>OC180News.com</t>
  </si>
  <si>
    <t>http://nctimes.com/news/local/article_8609d3ac-6d3f-5f91-8177-a3ba47247c77.html</t>
  </si>
  <si>
    <t xml:space="preserve">Murrieta Schools </t>
  </si>
  <si>
    <t>North County Times</t>
  </si>
  <si>
    <t xml:space="preserve">27 in Murrieta school district to get layoff notices </t>
  </si>
  <si>
    <t>http://www.myvalleynews.com/story/37586/</t>
  </si>
  <si>
    <t xml:space="preserve">Lake Elsinore Unified </t>
  </si>
  <si>
    <t>LEUSD averts 214 teacher layoffs</t>
  </si>
  <si>
    <t>Valley News</t>
  </si>
  <si>
    <t>http://www.mercurynews.com/peninsula-schools/ci_12606523?nclick_check=1</t>
  </si>
  <si>
    <t>Redwood City school district trustees OK $5.6M in cuts</t>
  </si>
  <si>
    <t>Palo Alto Daily News</t>
  </si>
  <si>
    <t>Redwood City</t>
  </si>
  <si>
    <t>http://www.carlsbadusd.k12.ca.us/Pdfs/News/07-08/layoff-100Notices.pdf</t>
  </si>
  <si>
    <t xml:space="preserve">District will issue layoff notices to 100 teachers </t>
  </si>
  <si>
    <t>San Diego Union-Tribune</t>
  </si>
  <si>
    <t>Carlsbad</t>
  </si>
  <si>
    <t>http://www.nctimes.com/news/local/oceanside/article_2e5d86ab-a359-5480-a448-b43cc9fd86f1.html</t>
  </si>
  <si>
    <t xml:space="preserve">OCEANSIDE: School board finalizes 28 support staff layoffs </t>
  </si>
  <si>
    <t>Oceanside</t>
  </si>
  <si>
    <t>http://www3.signonsandiego.com/stories/2009/apr/16/bn16vista-school-layoffs/</t>
  </si>
  <si>
    <t>Vista school board lays off 38 employees</t>
  </si>
  <si>
    <t>Vista</t>
  </si>
  <si>
    <t>http://www.nctimes.com/news/local/san-marcos/article_0c70feac-1990-54cd-943c-bdbcb29fe937.html</t>
  </si>
  <si>
    <t xml:space="preserve">San Marcos considers more school layoffs </t>
  </si>
  <si>
    <t>San Marcos</t>
  </si>
  <si>
    <t>Southfield School Board Votes to Cut 112 Jobs</t>
  </si>
  <si>
    <t>Teachers Union Questions Pontiac (Mich.) Schools' Layoff Decision</t>
  </si>
  <si>
    <t>Livingston Community News</t>
  </si>
  <si>
    <t>Brighton Schools Offer Buyouts, OK Layoffs</t>
  </si>
  <si>
    <t>Grand Rapids Press</t>
  </si>
  <si>
    <t>Gloomy Fiscal Forecast Brings 54 More Layoffs in Pre-Emptive Move by Grand Rapids School District</t>
  </si>
  <si>
    <t>Economy Hits Saginaw County Districts, Some Teachers Lose Their Jobs</t>
  </si>
  <si>
    <t>Southwest Advance</t>
  </si>
  <si>
    <t>Wyoming Schools Announce Layoffs, Closings to Balance $3.26M Deficit</t>
  </si>
  <si>
    <t>Jackson Citizen Patriot</t>
  </si>
  <si>
    <t>Northwest Fills $1.7 Million Hole in Budget; Layoffs Still Possible</t>
  </si>
  <si>
    <t>Bridgeport-Spaulding School District Makes Layoffs</t>
  </si>
  <si>
    <t>Ypsilanti School Board Approves Laying Off Three Teachers</t>
  </si>
  <si>
    <t>Jackson-Area School Districts Forced to Reduce Staff to Balance Budgets</t>
  </si>
  <si>
    <t>Western School Board Votes to Lay Off 10 Teachers; Layoffs are First for District in 25 Years</t>
  </si>
  <si>
    <t>Burton News</t>
  </si>
  <si>
    <t>Budget Ax Falls: Kearsley School District Cuts 12 Staffers, Reduce Hours for Others</t>
  </si>
  <si>
    <t>Minnesota Daily</t>
  </si>
  <si>
    <t>University Employees Wait for Budget Axe to Fall</t>
  </si>
  <si>
    <t>The Star Tribune</t>
  </si>
  <si>
    <t>Lakeville Turns to Layoffs, Furloughs to Trim Budget</t>
  </si>
  <si>
    <t>KTSP.com</t>
  </si>
  <si>
    <t>Mpls. City Council Approves Revised '09 Budget With Cuts</t>
  </si>
  <si>
    <t>Mayor: Duluth Will Proceed With Layoffs</t>
  </si>
  <si>
    <t>Coon Rapids Herald</t>
  </si>
  <si>
    <t>City Budget Cuts Mean Layoffs, Early Retirements</t>
  </si>
  <si>
    <t>Eden Prairie News</t>
  </si>
  <si>
    <t>If you have any questions or comments regarding this list of sources, please email sherman@cepr.net</t>
  </si>
  <si>
    <t>http://chinovalleyreview.com/main.asp?SectionID=1&amp;subsectionID=1&amp;articleID=50561</t>
  </si>
  <si>
    <t>Humboldt</t>
  </si>
  <si>
    <t>http://www.dcourier.com/main.asp?SectionID=1&amp;subsectionID=1&amp;articleID=66753</t>
  </si>
  <si>
    <t>http://www.dcourier.com/main.asp?SectionID=1&amp;subsectionID=1&amp;articleID=66754</t>
  </si>
  <si>
    <t>Mayer Unified</t>
  </si>
  <si>
    <t>Snowflake Unified</t>
  </si>
  <si>
    <t>http://www.wmicentral.com/site/news.cfm?newsid=20297453&amp;BRD=2264&amp;PAG=461&amp;dept_id=506181&amp;rfi=6</t>
  </si>
  <si>
    <t>Kingman</t>
  </si>
  <si>
    <t>http://www.kingmandailyminer.com/main.asp?SectionID=1&amp;subsectionID=1&amp;articleID=30761</t>
  </si>
  <si>
    <t>Continental</t>
  </si>
  <si>
    <t>http://www.gvnews.com/articles/2009/04/02/news/02schoolboard401.txt</t>
  </si>
  <si>
    <t>Yuma Elementary</t>
  </si>
  <si>
    <t>http://www.yumasun.com/news/district-49401-school-teacher.html</t>
  </si>
  <si>
    <t>Crane Unified</t>
  </si>
  <si>
    <t>http://www.yumasun.com/news/layoffs-49402-crane-deliberations.html</t>
  </si>
  <si>
    <t>Somerton</t>
  </si>
  <si>
    <t>Higley Unified</t>
  </si>
  <si>
    <t>http://www.eastvalleytribune.com/story/137753</t>
  </si>
  <si>
    <t>Santa Cruz</t>
  </si>
  <si>
    <t>http://www.nogalesinternational.com/articles/2009/04/10/news/doc49df70d5dc8ab329572443.txt</t>
  </si>
  <si>
    <t>Sierra Vista</t>
  </si>
  <si>
    <t>http://www.svherald.com/articles/2009/03/25/news/doc49c9cea989def877954036.txt</t>
  </si>
  <si>
    <t>Paradise Valley</t>
  </si>
  <si>
    <t>http://www.azcentral.com/community/nephoenix/articles/2009/04/10/20090410phx-teachercuts0411.html</t>
  </si>
  <si>
    <t>Beaver Creek</t>
  </si>
  <si>
    <t>http://campverdebugleonline.com/main.asp?SectionID=1&amp;subsectionID=1&amp;articleID=22820</t>
  </si>
  <si>
    <t>Mingus High</t>
  </si>
  <si>
    <t>http://verdenews.com/main.asp?SectionID=1&amp;subsectionID=1&amp;articleID=30310</t>
  </si>
  <si>
    <t>Williams Unified</t>
  </si>
  <si>
    <t>http://williamsnews.com/main.asp?SectionID=1&amp;subsectionID=1&amp;articleID=8758</t>
  </si>
  <si>
    <t>Creighton</t>
  </si>
  <si>
    <t>http://www.arizonaea.org/politics.php?page=430</t>
  </si>
  <si>
    <t>http://www.eastvalleytribune.com/story/137662</t>
  </si>
  <si>
    <t>Litchfield Unified</t>
  </si>
  <si>
    <t>http://www.azcentral.com/community/swvalley/articles/2009/04/15/20090415swv-cuts0415.html</t>
  </si>
  <si>
    <t>Avondale</t>
  </si>
  <si>
    <t>Tucson</t>
  </si>
  <si>
    <t>http://www.azstarnet.com/sn/hourlyupdate/305174</t>
  </si>
  <si>
    <t>Union Elementary</t>
  </si>
  <si>
    <t>Fowler Elementary</t>
  </si>
  <si>
    <t>Flagstaff</t>
  </si>
  <si>
    <t>http://cronkitenews.jmc.asu.edu/?p=1861</t>
  </si>
  <si>
    <t>http://www.eastvalleytribune.com/story/130879</t>
  </si>
  <si>
    <t>http://www.azdailysun.com/articles/2009/02/08/news/20090208_front_190529.prt</t>
  </si>
  <si>
    <t>Colorado</t>
  </si>
  <si>
    <t>Fort Collins</t>
  </si>
  <si>
    <t>http://cbs4denver.com/local/CSU.Proposes.Layoffs.2.1001034.html</t>
  </si>
  <si>
    <t>Univ. of Boulder</t>
  </si>
  <si>
    <t>http://www.kktv.com/schools/headlines/44203217.html</t>
  </si>
  <si>
    <t>http://www.denverpost.com/headlines/ci_13196519</t>
  </si>
  <si>
    <t>Colorado Springs</t>
  </si>
  <si>
    <t>http://www.gazette.com/articles/firefighters-60045-told-department.html</t>
  </si>
  <si>
    <t>Aurora</t>
  </si>
  <si>
    <t>http://www.krdo.com/Global/story.asp?S=10788386</t>
  </si>
  <si>
    <t>http://www.washingtonpost.com/wp-dyn/content/article/2009/05/11/AR2009051103062.html</t>
  </si>
  <si>
    <t>Boston</t>
  </si>
  <si>
    <t>http://www.wbur.org/2009/06/16/boston-layoffs</t>
  </si>
  <si>
    <t>Worcester</t>
  </si>
  <si>
    <t>http://www.telegram.com/article/20090723/NEWS/907230661</t>
  </si>
  <si>
    <t>Bridgewater</t>
  </si>
  <si>
    <t>http://www.wickedlocal.com/bridgewater/news/x737339675/Bridgewater-Town-Meeting-OKs-budget-with-scores-of-layoffs-in-town-schools</t>
  </si>
  <si>
    <t>Revere</t>
  </si>
  <si>
    <t>http://www.boston.com/news/local/massachusetts/articles/2009/02/12/state_aid_cuts_are_beginning_to_hit_home/</t>
  </si>
  <si>
    <t>Swampscott</t>
  </si>
  <si>
    <t>New Bedford</t>
  </si>
  <si>
    <t>http://www.southcoasttoday.com/apps/pbcs.dll/article?AID=/20090213/NEWS/902130301</t>
  </si>
  <si>
    <t>Pawtucket</t>
  </si>
  <si>
    <t>http://newsblog.projo.com/2009/02/pawtucket-lays.html</t>
  </si>
  <si>
    <t>Somerville</t>
  </si>
  <si>
    <t>http://www.wickedlocal.com/somerville/homepage/x1176007857/City-of-Somerville-announces-layoffs</t>
  </si>
  <si>
    <t>Springfield</t>
  </si>
  <si>
    <t>http://www.wwlp.com/dpp/news/wwlp_local_springfieldmayorannounces89layoffs_200902181132</t>
  </si>
  <si>
    <t>Lowell</t>
  </si>
  <si>
    <t>http://www.boston.com/news/local/massachusetts/articles/2009/06/04/north_of_boston_municipal_layoffs_loom/</t>
  </si>
  <si>
    <t>Peabody</t>
  </si>
  <si>
    <t>Lynn</t>
  </si>
  <si>
    <t>Haverhill</t>
  </si>
  <si>
    <t>Shrewsbury</t>
  </si>
  <si>
    <t>Newton</t>
  </si>
  <si>
    <t>http://www.wickedlocal.com/newton/homepage/x1683627429/73-of-Newton-s-88-elementary-school-lunch-attendants-face-layoffs</t>
  </si>
  <si>
    <t>Middleboro</t>
  </si>
  <si>
    <t>http://www.enterprisenews.com/homepage/x1519191715/Middleboro-facing-possible-teacher-layoffs</t>
  </si>
  <si>
    <t>http://www.boston.com/news/education/k_12/articles/2009/05/27/boston_public_schools_to_send_out_25_teacher_layoff_notices_this_week/</t>
  </si>
  <si>
    <t>Huntington</t>
  </si>
  <si>
    <t>http://www.masslive.com/news/index.ssf/2009/06/680000_cut_in_gateway_regional.html</t>
  </si>
  <si>
    <t>http://www.masslive.com/metrowest/republican/index.ssf?/base/news-20/1245136543149680.xml&amp;coll=1</t>
  </si>
  <si>
    <t>Waltham</t>
  </si>
  <si>
    <t>http://www.boston.com/yourtown/news/waltham/2009/06/school_committee_votes_to_rest.html</t>
  </si>
  <si>
    <t>Brockton</t>
  </si>
  <si>
    <t>http://www.wickedlocal.com/brockton/homepage/x99386343/State-cuts-Brockton-school-money-at-last-minute-could-trigger-layoffs</t>
  </si>
  <si>
    <t>Hopedale</t>
  </si>
  <si>
    <t>http://www.milforddailynews.com/homepage/x565620206/Hopedale-Town-Meeting-cuts-schools-by-1M</t>
  </si>
  <si>
    <t>http://iberkshires.com/story/31355/North-Adams-Budget-Down-3-Percent-for-2010.html</t>
  </si>
  <si>
    <t>Scituate</t>
  </si>
  <si>
    <t>http://www.patriotledger.com/news/education/x964645791/Wage-freeze-saves-16-teaching-jobs-in-Scituate</t>
  </si>
  <si>
    <t xml:space="preserve">T </t>
  </si>
  <si>
    <t>Malden</t>
  </si>
  <si>
    <t>http://www.boston.com/yourtown/news/malden/2009/07/schools_lose_in_new_budget.html</t>
  </si>
  <si>
    <t>Bridgewater-Raynham</t>
  </si>
  <si>
    <t>http://www.enterprisenews.com/homepage/x1733144843/Bridgewater-Raynham-school-officials-say-no-more-teachers-will-lose-jobs</t>
  </si>
  <si>
    <t>Weymouth</t>
  </si>
  <si>
    <t>http://www.patriotledger.com/homepage/x1192323854/Weymouth-schools-to-eliminate-83-jobs-47-by-layoffs</t>
  </si>
  <si>
    <t>Franklin</t>
  </si>
  <si>
    <t>http://www.milforddailynews.com/homepage/x1767085358/Franklin-wont-hike-school-fees</t>
  </si>
  <si>
    <t>South Yarmouth</t>
  </si>
  <si>
    <t>http://www.wickedlocal.com/capecod/homepage/x695083881/Layoffs-make-up-D-Y-budget-shortfall</t>
  </si>
  <si>
    <t>Yarmouth</t>
  </si>
  <si>
    <t>http://www.boston.com/yourtown/news/malden/2009/08/early_retirement_bonuses_helpe.html</t>
  </si>
  <si>
    <t>Bourne</t>
  </si>
  <si>
    <t>http://www.wickedlocal.com/bourne/news/education/x1373185667/UPDATE-Bourne-approves-teacher-layoffs-to-close-budget-gap</t>
  </si>
  <si>
    <t>Medford</t>
  </si>
  <si>
    <t>Everett</t>
  </si>
  <si>
    <t>Salem</t>
  </si>
  <si>
    <t>http://salemnews.com/punews/local_story_012094155</t>
  </si>
  <si>
    <t>Monson</t>
  </si>
  <si>
    <t>http://www.cbs3springfield.com/news/local/16321981.html</t>
  </si>
  <si>
    <t>http://www.milforddailynews.com/homepage/x1603414373/Superintendent-Franklin-teacher-layoffs-did-happen</t>
  </si>
  <si>
    <t>Fall River</t>
  </si>
  <si>
    <t>http://www2.turnto10.com/jar/news/local/education/article/teacher_layoffs_hit_fall_river/7250/</t>
  </si>
  <si>
    <t>Danvers</t>
  </si>
  <si>
    <t>http://www.wickedlocal.com/danvers/town_info/government/x1662356918/Danvers-police-and-fire-hit-with-layoffs</t>
  </si>
  <si>
    <t>Easton</t>
  </si>
  <si>
    <t>http://www.wickedlocal.com/easton/homepage/x2085746175/Eastons-budget-still-includes-fire-police-layoffs</t>
  </si>
  <si>
    <t>http://www.reverejournal.com/2009/06/04/increase-is-the-smallest-in-a-decade-more-cuts-loom/</t>
  </si>
  <si>
    <t>http://www.milforddailynews.com/homepage/x2110884477/Dispatch-service-going-well-despite-layoffs</t>
  </si>
  <si>
    <t>http://www.capecodonline.com/apps/pbcs.dll/article?AID=/20080916/NEWS11/809170328</t>
  </si>
  <si>
    <t>http://www.necn.com/Boston/New-England/2009/03/09/Police-fire-departments/1236650040.html</t>
  </si>
  <si>
    <t>http://www.masslive.com/news/index.ssf/2009/08/monson_selectmen_agree_to_lay.html?category=Monson</t>
  </si>
  <si>
    <t>http://www.boston.com/yourtown/news/malden/2009/06/police_pin_hopes_on_federal_gr.html</t>
  </si>
  <si>
    <t>http://www.enterprisenews.com/homepage/x565620332/Brockton-firefighters-make-deal-to-avert-layoffs</t>
  </si>
  <si>
    <t>http://www.necn.com/Boston/New-England/2009/04/02/Average-age-of-firefighters/1238709408.html</t>
  </si>
  <si>
    <t>http://www.southcoasttoday.com/apps/pbcs.dll/article?AID=/20090213/NEWS/90213002</t>
  </si>
  <si>
    <t>http://www.eagletribune.com/punews/local_story_224032108.html</t>
  </si>
  <si>
    <t>Minnesota</t>
  </si>
  <si>
    <t>Minneapolis</t>
  </si>
  <si>
    <t>http://www.mndaily.com/2009/06/23/university-employees-wait-budget-axe-fall</t>
  </si>
  <si>
    <t>Lakeville</t>
  </si>
  <si>
    <t>http://www.startribune.com/local/south/41953927.html?elr=KArksLckD8EQDUoaEyqyP4O:DW3ckUiD3aPc:_Yyc:aUUZ</t>
  </si>
  <si>
    <t>http://kstp.com/news/stories/S829801.shtml?cat=206</t>
  </si>
  <si>
    <t>Duluth</t>
  </si>
  <si>
    <t>http://www.allvoices.com/news/1246124-duluth-layoffs</t>
  </si>
  <si>
    <t>Coon Rapids</t>
  </si>
  <si>
    <t>http://abcnewspapers.com/index.php?option=com_content&amp;task=view&amp;id=6131&amp;Itemid=28</t>
  </si>
  <si>
    <t>Eden Prairie</t>
  </si>
  <si>
    <t>http://www.edenprairienews.com/news/announcements/council-approves-2009-budget-amendment-includes-layoffs-105</t>
  </si>
  <si>
    <t>http://www.kare11.com/news/news_article.aspx?storyid=701299</t>
  </si>
  <si>
    <t>Hennepin County</t>
  </si>
  <si>
    <t>http://www.startribune.com/local/west/22171369.html?location_refer=Local%20+%20Metro</t>
  </si>
  <si>
    <t>Winona</t>
  </si>
  <si>
    <t>http://www.winonadailynews.com/articles/2009/01/25/news/04mscst.txt</t>
  </si>
  <si>
    <t>http://images.publicradio.org/content/2009/05/13/20090513_teacher_cuts_gfx_33.gif</t>
  </si>
  <si>
    <t>Rochester</t>
  </si>
  <si>
    <t>Mankato</t>
  </si>
  <si>
    <t>St. Cloud</t>
  </si>
  <si>
    <t>Moorhead</t>
  </si>
  <si>
    <t>Bemidji</t>
  </si>
  <si>
    <t>Fulton</t>
  </si>
  <si>
    <t>http://www.startribune.com/local/east/50589412.html</t>
  </si>
  <si>
    <t>Anoka-Hennepin</t>
  </si>
  <si>
    <t>St. Paul</t>
  </si>
  <si>
    <t>Detroit Lakes</t>
  </si>
  <si>
    <t>http://www.wday.com/event/article/id/20786/</t>
  </si>
  <si>
    <t>Brainerd</t>
  </si>
  <si>
    <t>http://www.brainerddispatch.com/stories/120508/new_20081205003.shtml</t>
  </si>
  <si>
    <t>Osseo</t>
  </si>
  <si>
    <t>http://www.tcdailyplanet.net/article/2008/03/14/origin-school-layoffs-closings-capitol.html</t>
  </si>
  <si>
    <t>Big Lake</t>
  </si>
  <si>
    <t>Chaska</t>
  </si>
  <si>
    <t>http://www.allbusiness.com/education-training/education-administration-school-boards/12483576-1.html</t>
  </si>
  <si>
    <t>http://www.allbusiness.com/education-training/education-administration/12519940-1.html</t>
  </si>
  <si>
    <t>http://www.tcdailyplanet.net/article/2009/06/12/news-day-minneapolis-police-department-layoffs.html</t>
  </si>
  <si>
    <t>Mississippi</t>
  </si>
  <si>
    <t>Gulfport City</t>
  </si>
  <si>
    <t>http://www.sunherald.com/local/story/1537486.html</t>
  </si>
  <si>
    <t>Brandon City</t>
  </si>
  <si>
    <t>http://www.wlbt.com/Global/story.asp?S=9736831&amp;nav=1L7u</t>
  </si>
  <si>
    <t>Petal</t>
  </si>
  <si>
    <t>http://www.employmentspectator.com/2009/05/mississippi-city-to-cut-25-municipal-jobs/</t>
  </si>
  <si>
    <t>Missouri</t>
  </si>
  <si>
    <t>http://kansascity.bizjournals.com/kansascity/stories/2009/06/22/daily45.html</t>
  </si>
  <si>
    <t>St. Louis</t>
  </si>
  <si>
    <t>Columbia</t>
  </si>
  <si>
    <t>http://www.employmentspectator.com/2009/05/university-of-missouri-to-cut-22-admin-jobs/</t>
  </si>
  <si>
    <t>http://www.stltoday.com/stltoday/news/stories.nsf/missouristatenews/story/289EDED1E4824FB8862575F400077B2F?OpenDocument</t>
  </si>
  <si>
    <t>http://www.fox2now.com/ktvi-parking-service-layoffs-st-louis-040309,0,2781463.story</t>
  </si>
  <si>
    <t>http://www.fox4kc.com/wdaf-city-hall-pink-slips-4309,0,3049058.story</t>
  </si>
  <si>
    <t>http://stlouis.bizjournals.com/stlouis/stories/2009/03/09/daily60.html</t>
  </si>
  <si>
    <t>http://www.kmbc.com/education/20127444/detail.html</t>
  </si>
  <si>
    <t>Normandy</t>
  </si>
  <si>
    <t>http://www.kmov.com/localnews/stories/kmov-stlouis-news-090227-normandy-school-layoffs.d086b6d.html</t>
  </si>
  <si>
    <t>Riverview Gardens</t>
  </si>
  <si>
    <t>http://www.stltoday.com/blogzone/the-grade/public-schools/2009/03/riverview-gardens-school-district-cuts-100-teachers/</t>
  </si>
  <si>
    <t>http://www.stltoday.com/stltoday/news/stories.nsf/education/story/71DA02A5463345F48625761300123522?OpenDocument</t>
  </si>
  <si>
    <t>Montana</t>
  </si>
  <si>
    <t>Billings</t>
  </si>
  <si>
    <t>http://www.kulr8.com/news/local/39523722.html</t>
  </si>
  <si>
    <t>Butte</t>
  </si>
  <si>
    <t>http://www.montanasnewsstation.com/global/story.asp?s=10435158&amp;ClientType=Printable</t>
  </si>
  <si>
    <t>Lewis and Clark County</t>
  </si>
  <si>
    <t>http://www.queencitynews.com/modules.php?op=modload&amp;name=News&amp;file=article&amp;sid=9356&amp;mode=flat&amp;order=0&amp;thold=0</t>
  </si>
  <si>
    <t>Nebraska</t>
  </si>
  <si>
    <t>http://journalstar.com/news/local/article_b7021081-ef96-5c4b-8848-25cd1078f84c.html</t>
  </si>
  <si>
    <t>Otoe County</t>
  </si>
  <si>
    <t>http://www.ketv.com/news/17298835/detail.html</t>
  </si>
  <si>
    <t>Omaha City</t>
  </si>
  <si>
    <t>http://www.ketv.com/news/20316626/detail.html</t>
  </si>
  <si>
    <t>Nevada</t>
  </si>
  <si>
    <t>http://www.lvrj.com/news/40412037.html</t>
  </si>
  <si>
    <t>http://www.lvrj.com/business/40020927.html</t>
  </si>
  <si>
    <t>Henderson</t>
  </si>
  <si>
    <t>http://www.lasvegassun.com/news/2009/jun/27/ashley-says-hes-ready-respond-states-concerns/</t>
  </si>
  <si>
    <t>Reno</t>
  </si>
  <si>
    <t>http://www2.lasvegasnow.com/docs/layoffs.pdf</t>
  </si>
  <si>
    <t>North Las Vegas</t>
  </si>
  <si>
    <t>http://www.lasvegasnow.com/Global/story.asp?S=8581067&amp;nav=menu102_2</t>
  </si>
  <si>
    <t>Las Vegas</t>
  </si>
  <si>
    <t>http://www.lasvegassun.com/blogs/early-line/2008/jun/30/budget-crisis-has-unlv-slashing-staff/</t>
  </si>
  <si>
    <t>Sparks</t>
  </si>
  <si>
    <t>http://content.usatoday.com/topics/article/Carson+City/07WU1bI35jcin/6</t>
  </si>
  <si>
    <t>http://www.ktnv.com/Global/story.asp?S=7979452</t>
  </si>
  <si>
    <t>Carson City</t>
  </si>
  <si>
    <t>http://www.lasvegassun.com/news/2008/dec/07/layoffs-can-be-avoided-one-more-time-its-last-time/</t>
  </si>
  <si>
    <t>Washoe County</t>
  </si>
  <si>
    <t>http://www.lvrj.com/news/48145042.html</t>
  </si>
  <si>
    <t>http://www.nevadaappeal.com/article/20090730/NEWS/907299929/1031/NONE&amp;parentprofile=1062</t>
  </si>
  <si>
    <t>Douglas County</t>
  </si>
  <si>
    <t>http://www.ktvn.com/Global/story.asp?S=10246719</t>
  </si>
  <si>
    <t>Clark County</t>
  </si>
  <si>
    <t>New Hampshire</t>
  </si>
  <si>
    <t>http://www.unionleader.com/article.aspx?headline=Lynch+signs+%2411.5b+budget&amp;articleId=fe2e1287-b826-49d1-94a1-1e3bbff11feb</t>
  </si>
  <si>
    <t>Manchester</t>
  </si>
  <si>
    <t>http://www.wmur.com/news/15890910/detail.html</t>
  </si>
  <si>
    <t>Concord</t>
  </si>
  <si>
    <t>Stafford County</t>
  </si>
  <si>
    <t>http://www.eagletribune.com/punewsnh/local_story_008024030.html?keyword=topstory</t>
  </si>
  <si>
    <t>http://www.wmur.com/education/19384696/detail.html</t>
  </si>
  <si>
    <t>Tobey</t>
  </si>
  <si>
    <t>http://www.boston.com/news/local/articles/2008/06/29/schools_confront_staff_cuts/</t>
  </si>
  <si>
    <t>Laconia</t>
  </si>
  <si>
    <t>http://www.unionleader.com/article.aspx?headline=Returning+guardsman+gets+pink+slip&amp;articleId=5c322c31-f299-44a0-94a5-424cecdb9b0e</t>
  </si>
  <si>
    <t>http://www.nj.com/news/index.ssf/2009/01/turnpike_authority_to_cut_80_j.html</t>
  </si>
  <si>
    <t>Mercer County</t>
  </si>
  <si>
    <t>http://www.nj.com/mercer/index.ssf/2009/07/county_issues_layoff_notices_t.html</t>
  </si>
  <si>
    <t>Essex County</t>
  </si>
  <si>
    <t>http://www.nj.com/news/local/index.ssf/2009/04/union_leader_continues_fight_w.html</t>
  </si>
  <si>
    <t>Newark County</t>
  </si>
  <si>
    <t>http://www.nj.com/news/index.ssf/2009/02/county_employees_slated_for_jo.html</t>
  </si>
  <si>
    <t>Trenton</t>
  </si>
  <si>
    <t>http://www.nj.com/mercer/index.ssf/2009/03/parents_angered_over_layoffs_c.html</t>
  </si>
  <si>
    <t>Union County</t>
  </si>
  <si>
    <t>Bayonne</t>
  </si>
  <si>
    <t>http://hudsonreporter.com/pages/full_story?article-School%20board%20trims%20budget-Teacher%20layoffs%20and%20health%20benefit%20changes-%20=&amp;page_label=bayonne&amp;id=2503122-School+board+trims+budget-Teacher+layoffs+and+health+benefit+changes-&amp;widget=push&amp;ins</t>
  </si>
  <si>
    <t>Winslow</t>
  </si>
  <si>
    <t>http://www.philly.com/philly/news/breaking/20090507_Winslow_teachers_protest_threatened_layoffs.html</t>
  </si>
  <si>
    <t>http://www.nj.com/hobokennow/index.ssf/2008/03/tempers_flare_at_boe_meeting_o.html%20target=</t>
  </si>
  <si>
    <t>Edison</t>
  </si>
  <si>
    <t>http://www.firerescue1.com/fire-jobs/articles/510557-superior-court-judge-refuses-to-block-layoffs-of-6-nj-firefighters/</t>
  </si>
  <si>
    <t>Hoboken</t>
  </si>
  <si>
    <t>http://www.nj.com/hobokennow/index.ssf/2009/04/beth_mason_responds_to_hoboken.html</t>
  </si>
  <si>
    <t>Monmouth</t>
  </si>
  <si>
    <t>North Carolina</t>
  </si>
  <si>
    <t>http://news14.com/content/politics/612883/final-vote-nears-on-n-c--budget-as-perdue-waits-to-sign/</t>
  </si>
  <si>
    <t>Asheville</t>
  </si>
  <si>
    <t>http://www.mountainx.com/news/2009/072209buzz7</t>
  </si>
  <si>
    <t>Raleigh</t>
  </si>
  <si>
    <t>http://www.news-record.com/content/2009/07/28/article/layoffs_begin_at_at_six_lose_jobs</t>
  </si>
  <si>
    <t>http://wake.mync.com/site/Wake/news/story/31098</t>
  </si>
  <si>
    <t>Greensboro</t>
  </si>
  <si>
    <t>Caldwell County</t>
  </si>
  <si>
    <t>http://eslmi23.esc.state.nc.us/masslayoff/MLSFrame.asp?contentsFrame=5</t>
  </si>
  <si>
    <t>Catawba County</t>
  </si>
  <si>
    <t>http://www2.hickoryrecord.com/content/2009/mar/13/catawba-county-cut-26-positions/news/</t>
  </si>
  <si>
    <t>Chowan County</t>
  </si>
  <si>
    <t>Roanoke Rapids</t>
  </si>
  <si>
    <t>http://www.rrdailyherald.com/articles/2009/08/02/news/doc4a7667e2c6266581536565.txt</t>
  </si>
  <si>
    <t>Haywood County</t>
  </si>
  <si>
    <t>Lee County</t>
  </si>
  <si>
    <t>Ramseur</t>
  </si>
  <si>
    <t>Wake County</t>
  </si>
  <si>
    <t>Fuquay-Varina</t>
  </si>
  <si>
    <t>Swain County</t>
  </si>
  <si>
    <t>Durham</t>
  </si>
  <si>
    <t>http://www.bullcityrising.com/2009/05/city-budget-cuts-relatively-few-layoffs-nonprofit-cuts-mark-budget-plan.html</t>
  </si>
  <si>
    <t>Guilford County</t>
  </si>
  <si>
    <t>http://www.news-record.com/content/2009/02/25/article/guilford_county_cutting_35_positions</t>
  </si>
  <si>
    <t>Monson School Budget Shortfalls Force 19 Teacher Layoffs</t>
  </si>
  <si>
    <t>Superintendent: Franklin Teacher Layoffs Did Happen</t>
  </si>
  <si>
    <t>Turnto10.com</t>
  </si>
  <si>
    <t>Teacher Layoffs Hit Fall River</t>
  </si>
  <si>
    <t>Danvers Herald</t>
  </si>
  <si>
    <t>Danvers Police and Fire Hit With Layoffs</t>
  </si>
  <si>
    <t>Easton Journal and Enterprise</t>
  </si>
  <si>
    <t>Easton's Budget Still Includes Fire, Police Layoffs</t>
  </si>
  <si>
    <t>Revere Journal</t>
  </si>
  <si>
    <t>Increase is the Smallest in a Decade; More Cuts Loom</t>
  </si>
  <si>
    <t>Dispatch Service Going Well Despite Layoffs</t>
  </si>
  <si>
    <t>Cape Cod Times</t>
  </si>
  <si>
    <t>Yarmouth Rejects Override; Layoffs Will Follow</t>
  </si>
  <si>
    <t>NECN.com</t>
  </si>
  <si>
    <t>Police, Fire Departments Reeling from Layoffs</t>
  </si>
  <si>
    <t>Monson Selectmen Agree to Lay Off 1 Police Officer</t>
  </si>
  <si>
    <t>Police Chief Fights to Avoid Layoffs</t>
  </si>
  <si>
    <t>Brockton Firefighters Make Deal to Avert Layoffs</t>
  </si>
  <si>
    <t>Arizona Daily Star</t>
  </si>
  <si>
    <t>Pima County to Cut 23 Workers in Planning, Permit Area</t>
  </si>
  <si>
    <t>Queen Creek Announces Layoffs, Possible Pay Cuts</t>
  </si>
  <si>
    <t>ABC15.com</t>
  </si>
  <si>
    <t>Mesa Announces 350 Layoffs, Massive Department Cuts</t>
  </si>
  <si>
    <t>Mesa School District Salaries to Remain Frozen</t>
  </si>
  <si>
    <t>Deer Valley Will Lay Off 105 Teachers, Librarians</t>
  </si>
  <si>
    <t>Arizona Teachers Recalled After April Layoffs</t>
  </si>
  <si>
    <t>Laid-Off Teachers Get Support</t>
  </si>
  <si>
    <t>Arizona School Distritct Lays Off 22</t>
  </si>
  <si>
    <t>Chino Valley Review</t>
  </si>
  <si>
    <t>14 Teachers, 22 Classified Staff Rehired</t>
  </si>
  <si>
    <t>The Daily Courier</t>
  </si>
  <si>
    <t>Humboldt Unified Board Cuts 87 Teachers</t>
  </si>
  <si>
    <t>White Mountain Independent</t>
  </si>
  <si>
    <t>Snowflake School District Cuts 11 Teachers, Imposes Wage Freeze</t>
  </si>
  <si>
    <t>Kingman Daily Miner</t>
  </si>
  <si>
    <t>20 KUSD Teachers Receive Pink Slips</t>
  </si>
  <si>
    <t>Green Valley News and Sun</t>
  </si>
  <si>
    <t>Continental Cuts 27 Percent of Teaching Staff</t>
  </si>
  <si>
    <t>District 1 Ratifies 28 Teacher Cuts</t>
  </si>
  <si>
    <t>Crane Approves 14 Teacher Layoffs</t>
  </si>
  <si>
    <t>Higley Cuts 9 More Teachers, 2 Nurses</t>
  </si>
  <si>
    <t>Nogales International</t>
  </si>
  <si>
    <t>District 35 to Drop by 13 Teachers Freezes Affect Other Positions</t>
  </si>
  <si>
    <t>Sierra Vista Herald</t>
  </si>
  <si>
    <t>SV School District Board Oks Job, Sports Cuts</t>
  </si>
  <si>
    <t>PV School District Laying Off 300</t>
  </si>
  <si>
    <t>Camp Verde Bugle</t>
  </si>
  <si>
    <t>7 Beaver Creek Teachers Get RIF Notices</t>
  </si>
  <si>
    <t>Verde News</t>
  </si>
  <si>
    <t>Mingus Sends RIF Notices to 20 Teachers</t>
  </si>
  <si>
    <t>Williams News</t>
  </si>
  <si>
    <t>Twenty-Six at WUSD Get Non-Renewals</t>
  </si>
  <si>
    <t>Arizona Education Association</t>
  </si>
  <si>
    <t>Creighton Lays Off 12 District Teachers - Cuts 15 Contracted Teachers</t>
  </si>
  <si>
    <t>Queen Creek District Cuts 35 Teachers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</si>
</sst>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mmm\-yyyy"/>
    <numFmt numFmtId="169" formatCode="m/d/yy\ h:mm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1" borderId="0" xfId="0" applyFont="1" applyFill="1" applyAlignment="1">
      <alignment/>
    </xf>
    <xf numFmtId="43" fontId="0" fillId="0" borderId="0" xfId="15" applyFont="1" applyAlignment="1">
      <alignment/>
    </xf>
    <xf numFmtId="0" fontId="0" fillId="12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2" fillId="0" borderId="0" xfId="20" applyFon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c.com/news/list-the-impact-of-college-cuts-106107.html" TargetMode="External" /><Relationship Id="rId2" Type="http://schemas.openxmlformats.org/officeDocument/2006/relationships/hyperlink" Target="http://www.ajc.com/news/list-the-impact-of-college-cuts-106107.html" TargetMode="External" /><Relationship Id="rId3" Type="http://schemas.openxmlformats.org/officeDocument/2006/relationships/hyperlink" Target="http://www.ajc.com/news/list-the-impact-of-college-cuts-106107.html" TargetMode="External" /><Relationship Id="rId4" Type="http://schemas.openxmlformats.org/officeDocument/2006/relationships/hyperlink" Target="http://www.ajc.com/news/list-the-impact-of-college-cuts-106107.html" TargetMode="External" /><Relationship Id="rId5" Type="http://schemas.openxmlformats.org/officeDocument/2006/relationships/hyperlink" Target="http://www.ajc.com/news/list-the-impact-of-college-cuts-106107.html" TargetMode="External" /><Relationship Id="rId6" Type="http://schemas.openxmlformats.org/officeDocument/2006/relationships/hyperlink" Target="http://www.ajc.com/news/list-the-impact-of-college-cuts-106107.html" TargetMode="External" /><Relationship Id="rId7" Type="http://schemas.openxmlformats.org/officeDocument/2006/relationships/hyperlink" Target="http://www.ajc.com/news/list-the-impact-of-college-cuts-106107.html" TargetMode="External" /><Relationship Id="rId8" Type="http://schemas.openxmlformats.org/officeDocument/2006/relationships/hyperlink" Target="http://www.ajc.com/news/list-the-impact-of-college-cuts-106107.html" TargetMode="External" /><Relationship Id="rId9" Type="http://schemas.openxmlformats.org/officeDocument/2006/relationships/hyperlink" Target="http://www.ajc.com/news/list-the-impact-of-college-cuts-106107.html" TargetMode="External" /><Relationship Id="rId10" Type="http://schemas.openxmlformats.org/officeDocument/2006/relationships/hyperlink" Target="http://www.boston.com/yourtown/news/malden/2009/06/police_pin_hopes_on_federal_gr.html" TargetMode="External" /><Relationship Id="rId11" Type="http://schemas.openxmlformats.org/officeDocument/2006/relationships/hyperlink" Target="http://www.sun-sentinel.com/news/palm-beach/sfl-layoffs-palm-beach-county-p072409,0,2525064.story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4"/>
  <sheetViews>
    <sheetView tabSelected="1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15.28125" style="3" customWidth="1"/>
    <col min="2" max="2" width="7.00390625" style="3" customWidth="1"/>
    <col min="3" max="3" width="5.8515625" style="3" customWidth="1"/>
    <col min="4" max="4" width="16.7109375" style="3" customWidth="1"/>
    <col min="5" max="5" width="22.140625" style="27" customWidth="1"/>
    <col min="6" max="6" width="50.28125" style="3" customWidth="1"/>
    <col min="7" max="7" width="11.00390625" style="3" customWidth="1"/>
    <col min="8" max="8" width="18.57421875" style="3" customWidth="1"/>
    <col min="9" max="16384" width="9.140625" style="3" customWidth="1"/>
  </cols>
  <sheetData>
    <row r="1" ht="12.75">
      <c r="A1" s="1" t="s">
        <v>1850</v>
      </c>
    </row>
    <row r="2" ht="12.75">
      <c r="B2" s="3" t="s">
        <v>1851</v>
      </c>
    </row>
    <row r="4" spans="1:8" ht="12.75">
      <c r="A4" s="3" t="s">
        <v>1851</v>
      </c>
      <c r="B4" s="1" t="s">
        <v>1852</v>
      </c>
      <c r="C4" s="1" t="s">
        <v>1853</v>
      </c>
      <c r="D4" s="1" t="s">
        <v>1854</v>
      </c>
      <c r="E4" s="1" t="s">
        <v>1855</v>
      </c>
      <c r="F4" s="1" t="s">
        <v>1856</v>
      </c>
      <c r="G4" s="1" t="s">
        <v>1857</v>
      </c>
      <c r="H4" s="1" t="s">
        <v>1858</v>
      </c>
    </row>
    <row r="5" spans="2:8" ht="12.75">
      <c r="B5" s="1"/>
      <c r="C5" s="1"/>
      <c r="D5" s="1"/>
      <c r="E5" s="1"/>
      <c r="F5" s="1"/>
      <c r="G5" s="1"/>
      <c r="H5" s="1"/>
    </row>
    <row r="6" spans="1:8" ht="12.75">
      <c r="A6" s="3" t="s">
        <v>2093</v>
      </c>
      <c r="B6" s="1"/>
      <c r="C6" s="1"/>
      <c r="D6" s="1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1:8" ht="12.75">
      <c r="A8" s="1" t="s">
        <v>1859</v>
      </c>
      <c r="B8" s="3">
        <v>1000</v>
      </c>
      <c r="C8" s="3" t="s">
        <v>1860</v>
      </c>
      <c r="D8" s="3" t="s">
        <v>1861</v>
      </c>
      <c r="E8" s="27" t="s">
        <v>1862</v>
      </c>
      <c r="F8" s="3" t="s">
        <v>1863</v>
      </c>
      <c r="G8" s="4">
        <v>40030</v>
      </c>
      <c r="H8" s="5" t="s">
        <v>1864</v>
      </c>
    </row>
    <row r="9" spans="2:8" ht="12.75">
      <c r="B9" s="3">
        <v>0</v>
      </c>
      <c r="C9" s="3" t="s">
        <v>1860</v>
      </c>
      <c r="D9" s="3" t="s">
        <v>1867</v>
      </c>
      <c r="E9" s="27" t="s">
        <v>1869</v>
      </c>
      <c r="F9" s="3" t="s">
        <v>1865</v>
      </c>
      <c r="G9" s="4">
        <v>39966</v>
      </c>
      <c r="H9" s="3" t="s">
        <v>1868</v>
      </c>
    </row>
    <row r="10" spans="1:8" ht="12.75">
      <c r="A10" s="3" t="s">
        <v>1881</v>
      </c>
      <c r="B10" s="3">
        <v>0</v>
      </c>
      <c r="C10" s="3" t="s">
        <v>1860</v>
      </c>
      <c r="D10" s="3" t="s">
        <v>1866</v>
      </c>
      <c r="E10" s="27" t="s">
        <v>1872</v>
      </c>
      <c r="F10" s="3" t="s">
        <v>1870</v>
      </c>
      <c r="G10" s="4">
        <v>40023</v>
      </c>
      <c r="H10" s="3" t="s">
        <v>1871</v>
      </c>
    </row>
    <row r="11" spans="1:8" ht="12.75">
      <c r="A11" s="30">
        <f>1000+164+120+79</f>
        <v>1363</v>
      </c>
      <c r="B11" s="3">
        <v>0</v>
      </c>
      <c r="C11" s="3" t="s">
        <v>1860</v>
      </c>
      <c r="D11" s="3" t="s">
        <v>1876</v>
      </c>
      <c r="E11" s="27" t="s">
        <v>1875</v>
      </c>
      <c r="F11" s="3" t="s">
        <v>1874</v>
      </c>
      <c r="G11" s="4">
        <v>39883</v>
      </c>
      <c r="H11" s="3" t="s">
        <v>1873</v>
      </c>
    </row>
    <row r="12" spans="2:8" ht="12.75">
      <c r="B12" s="3">
        <v>86</v>
      </c>
      <c r="C12" s="3" t="s">
        <v>1860</v>
      </c>
      <c r="D12" s="3" t="s">
        <v>1867</v>
      </c>
      <c r="E12" s="27" t="s">
        <v>1869</v>
      </c>
      <c r="F12" s="3" t="s">
        <v>1878</v>
      </c>
      <c r="G12" s="4">
        <v>40022</v>
      </c>
      <c r="H12" s="3" t="s">
        <v>1877</v>
      </c>
    </row>
    <row r="13" spans="2:8" ht="12.75">
      <c r="B13" s="3">
        <v>164</v>
      </c>
      <c r="C13" s="3" t="s">
        <v>1860</v>
      </c>
      <c r="D13" s="3" t="s">
        <v>1881</v>
      </c>
      <c r="E13" s="27" t="s">
        <v>1872</v>
      </c>
      <c r="F13" s="3" t="s">
        <v>1879</v>
      </c>
      <c r="G13" s="4">
        <v>39966</v>
      </c>
      <c r="H13" s="3" t="s">
        <v>1880</v>
      </c>
    </row>
    <row r="14" spans="2:8" ht="12.75">
      <c r="B14" s="3">
        <v>1000</v>
      </c>
      <c r="C14" s="3" t="s">
        <v>1860</v>
      </c>
      <c r="D14" s="3" t="s">
        <v>1886</v>
      </c>
      <c r="E14" s="27" t="s">
        <v>1884</v>
      </c>
      <c r="F14" s="3" t="s">
        <v>1883</v>
      </c>
      <c r="G14" s="4">
        <v>39899</v>
      </c>
      <c r="H14" s="3" t="s">
        <v>1882</v>
      </c>
    </row>
    <row r="15" spans="2:8" ht="12.75">
      <c r="B15" s="3">
        <v>71</v>
      </c>
      <c r="C15" s="3" t="s">
        <v>1885</v>
      </c>
      <c r="D15" s="3" t="s">
        <v>1890</v>
      </c>
      <c r="E15" s="27" t="s">
        <v>1889</v>
      </c>
      <c r="F15" s="3" t="s">
        <v>1888</v>
      </c>
      <c r="G15" s="4">
        <v>39827</v>
      </c>
      <c r="H15" s="3" t="s">
        <v>1887</v>
      </c>
    </row>
    <row r="16" spans="2:8" ht="12.75">
      <c r="B16" s="3">
        <v>0</v>
      </c>
      <c r="C16" s="3" t="s">
        <v>1885</v>
      </c>
      <c r="D16" s="3" t="s">
        <v>1894</v>
      </c>
      <c r="E16" s="27" t="s">
        <v>1893</v>
      </c>
      <c r="F16" s="3" t="s">
        <v>1892</v>
      </c>
      <c r="G16" s="4">
        <v>39941</v>
      </c>
      <c r="H16" s="3" t="s">
        <v>1891</v>
      </c>
    </row>
    <row r="17" spans="2:8" ht="12.75">
      <c r="B17" s="3">
        <v>24</v>
      </c>
      <c r="C17" s="3" t="s">
        <v>1885</v>
      </c>
      <c r="D17" s="3" t="s">
        <v>1898</v>
      </c>
      <c r="E17" s="27" t="s">
        <v>1897</v>
      </c>
      <c r="F17" s="3" t="s">
        <v>1896</v>
      </c>
      <c r="G17" s="4">
        <v>39966</v>
      </c>
      <c r="H17" s="3" t="s">
        <v>1895</v>
      </c>
    </row>
    <row r="18" spans="2:8" ht="12.75">
      <c r="B18" s="3">
        <v>200</v>
      </c>
      <c r="C18" s="3" t="s">
        <v>1885</v>
      </c>
      <c r="D18" s="3" t="s">
        <v>1867</v>
      </c>
      <c r="E18" s="27" t="s">
        <v>1900</v>
      </c>
      <c r="F18" s="3" t="s">
        <v>1901</v>
      </c>
      <c r="G18" s="4">
        <v>39897</v>
      </c>
      <c r="H18" s="3" t="s">
        <v>1899</v>
      </c>
    </row>
    <row r="19" spans="2:8" ht="12.75">
      <c r="B19" s="3">
        <v>79</v>
      </c>
      <c r="C19" s="3" t="s">
        <v>1885</v>
      </c>
      <c r="D19" s="3" t="s">
        <v>1861</v>
      </c>
      <c r="E19" s="27" t="s">
        <v>1872</v>
      </c>
      <c r="F19" s="3" t="s">
        <v>1903</v>
      </c>
      <c r="G19" s="4">
        <v>39972</v>
      </c>
      <c r="H19" s="3" t="s">
        <v>1902</v>
      </c>
    </row>
    <row r="20" spans="2:8" ht="12.75">
      <c r="B20" s="3">
        <v>120</v>
      </c>
      <c r="C20" s="3" t="s">
        <v>1885</v>
      </c>
      <c r="D20" s="3" t="s">
        <v>1906</v>
      </c>
      <c r="E20" s="27" t="s">
        <v>1872</v>
      </c>
      <c r="F20" s="3" t="s">
        <v>1903</v>
      </c>
      <c r="G20" s="4">
        <v>39972</v>
      </c>
      <c r="H20" s="3" t="s">
        <v>1902</v>
      </c>
    </row>
    <row r="21" spans="2:8" ht="12.75">
      <c r="B21" s="3">
        <v>335</v>
      </c>
      <c r="C21" s="3" t="s">
        <v>1885</v>
      </c>
      <c r="D21" s="3" t="s">
        <v>1907</v>
      </c>
      <c r="E21" s="27" t="s">
        <v>1872</v>
      </c>
      <c r="F21" s="3" t="s">
        <v>1903</v>
      </c>
      <c r="G21" s="4">
        <v>39972</v>
      </c>
      <c r="H21" s="3" t="s">
        <v>1902</v>
      </c>
    </row>
    <row r="22" spans="2:8" ht="12.75">
      <c r="B22" s="3">
        <v>45</v>
      </c>
      <c r="C22" s="3" t="s">
        <v>1885</v>
      </c>
      <c r="D22" s="3" t="s">
        <v>1908</v>
      </c>
      <c r="E22" s="27" t="s">
        <v>1872</v>
      </c>
      <c r="F22" s="3" t="s">
        <v>1903</v>
      </c>
      <c r="G22" s="4">
        <v>39972</v>
      </c>
      <c r="H22" s="3" t="s">
        <v>1902</v>
      </c>
    </row>
    <row r="23" spans="2:8" ht="12.75">
      <c r="B23" s="3">
        <v>100</v>
      </c>
      <c r="C23" s="3" t="s">
        <v>1885</v>
      </c>
      <c r="D23" s="3" t="s">
        <v>1909</v>
      </c>
      <c r="E23" s="27" t="s">
        <v>1872</v>
      </c>
      <c r="F23" s="3" t="s">
        <v>1903</v>
      </c>
      <c r="G23" s="4">
        <v>39972</v>
      </c>
      <c r="H23" s="3" t="s">
        <v>1902</v>
      </c>
    </row>
    <row r="24" spans="2:8" ht="12.75">
      <c r="B24" s="3">
        <v>77</v>
      </c>
      <c r="C24" s="3" t="s">
        <v>1885</v>
      </c>
      <c r="D24" s="3" t="s">
        <v>1866</v>
      </c>
      <c r="E24" s="27" t="s">
        <v>1872</v>
      </c>
      <c r="F24" s="3" t="s">
        <v>1905</v>
      </c>
      <c r="G24" s="4">
        <v>39995</v>
      </c>
      <c r="H24" s="3" t="s">
        <v>1904</v>
      </c>
    </row>
    <row r="25" spans="1:8" ht="12.75">
      <c r="A25" s="3">
        <f>SUM(B8:B25)</f>
        <v>3311</v>
      </c>
      <c r="B25" s="3">
        <v>10</v>
      </c>
      <c r="C25" s="3" t="s">
        <v>1885</v>
      </c>
      <c r="D25" s="3" t="s">
        <v>1913</v>
      </c>
      <c r="E25" s="27" t="s">
        <v>1912</v>
      </c>
      <c r="F25" s="3" t="s">
        <v>1911</v>
      </c>
      <c r="G25" s="4">
        <v>39969</v>
      </c>
      <c r="H25" s="3" t="s">
        <v>1910</v>
      </c>
    </row>
    <row r="27" spans="1:8" ht="12.75">
      <c r="A27" s="1" t="s">
        <v>415</v>
      </c>
      <c r="B27" s="3">
        <v>27</v>
      </c>
      <c r="C27" s="3" t="s">
        <v>1860</v>
      </c>
      <c r="D27" s="3" t="s">
        <v>1916</v>
      </c>
      <c r="E27" s="27" t="s">
        <v>1917</v>
      </c>
      <c r="F27" s="3" t="s">
        <v>1915</v>
      </c>
      <c r="G27" s="4">
        <v>40038</v>
      </c>
      <c r="H27" s="3" t="s">
        <v>1914</v>
      </c>
    </row>
    <row r="28" spans="2:8" ht="12.75">
      <c r="B28" s="3">
        <v>7</v>
      </c>
      <c r="C28" s="3" t="s">
        <v>1860</v>
      </c>
      <c r="D28" s="3" t="s">
        <v>1919</v>
      </c>
      <c r="E28" s="27" t="s">
        <v>1875</v>
      </c>
      <c r="F28" s="3" t="s">
        <v>1920</v>
      </c>
      <c r="G28" s="4">
        <v>39934</v>
      </c>
      <c r="H28" s="3" t="s">
        <v>1918</v>
      </c>
    </row>
    <row r="29" spans="1:8" ht="12.75">
      <c r="A29" s="3">
        <f>SUM(B27:B29)</f>
        <v>42</v>
      </c>
      <c r="B29" s="3">
        <v>8</v>
      </c>
      <c r="C29" s="3" t="s">
        <v>1921</v>
      </c>
      <c r="D29" s="3" t="s">
        <v>1916</v>
      </c>
      <c r="E29" s="27" t="s">
        <v>1917</v>
      </c>
      <c r="F29" s="3" t="s">
        <v>1915</v>
      </c>
      <c r="G29" s="4">
        <v>40038</v>
      </c>
      <c r="H29" s="3" t="s">
        <v>1914</v>
      </c>
    </row>
    <row r="31" spans="1:8" ht="12.75">
      <c r="A31" s="1" t="s">
        <v>930</v>
      </c>
      <c r="B31" s="3">
        <v>350</v>
      </c>
      <c r="C31" s="3" t="s">
        <v>1860</v>
      </c>
      <c r="D31" s="3" t="s">
        <v>526</v>
      </c>
      <c r="E31" s="27" t="s">
        <v>591</v>
      </c>
      <c r="F31" s="3" t="s">
        <v>590</v>
      </c>
      <c r="G31" s="4">
        <v>39868</v>
      </c>
      <c r="H31" s="3" t="s">
        <v>931</v>
      </c>
    </row>
    <row r="32" spans="2:8" ht="12.75">
      <c r="B32" s="3">
        <v>800</v>
      </c>
      <c r="C32" s="3" t="s">
        <v>1860</v>
      </c>
      <c r="D32" s="3" t="s">
        <v>526</v>
      </c>
      <c r="E32" s="27" t="s">
        <v>791</v>
      </c>
      <c r="F32" s="3" t="s">
        <v>592</v>
      </c>
      <c r="G32" s="4">
        <v>39945</v>
      </c>
      <c r="H32" s="3" t="s">
        <v>932</v>
      </c>
    </row>
    <row r="33" spans="1:8" ht="12.75">
      <c r="A33" s="3" t="s">
        <v>1316</v>
      </c>
      <c r="B33" s="3">
        <v>138</v>
      </c>
      <c r="C33" s="3" t="s">
        <v>1860</v>
      </c>
      <c r="D33" s="3" t="s">
        <v>526</v>
      </c>
      <c r="E33" s="27" t="s">
        <v>591</v>
      </c>
      <c r="F33" s="3" t="s">
        <v>593</v>
      </c>
      <c r="G33" s="4">
        <v>40038</v>
      </c>
      <c r="H33" s="3" t="s">
        <v>933</v>
      </c>
    </row>
    <row r="34" spans="1:8" ht="12.75">
      <c r="A34" s="30">
        <f>285+29+15+14+200+100+105+137+112+92+73+22+48+234+35+78+17+2</f>
        <v>1598</v>
      </c>
      <c r="B34" s="7">
        <v>53</v>
      </c>
      <c r="C34" s="3" t="s">
        <v>1860</v>
      </c>
      <c r="D34" s="3" t="s">
        <v>526</v>
      </c>
      <c r="E34" s="27" t="s">
        <v>591</v>
      </c>
      <c r="F34" s="3" t="s">
        <v>593</v>
      </c>
      <c r="G34" s="4">
        <v>40038</v>
      </c>
      <c r="H34" s="3" t="s">
        <v>933</v>
      </c>
    </row>
    <row r="35" spans="2:8" ht="12.75">
      <c r="B35" s="7">
        <v>20</v>
      </c>
      <c r="C35" s="3" t="s">
        <v>1860</v>
      </c>
      <c r="D35" s="3" t="s">
        <v>526</v>
      </c>
      <c r="E35" s="27" t="s">
        <v>1875</v>
      </c>
      <c r="F35" s="3" t="s">
        <v>979</v>
      </c>
      <c r="G35" s="4">
        <v>39820</v>
      </c>
      <c r="H35" s="3" t="s">
        <v>980</v>
      </c>
    </row>
    <row r="36" spans="2:8" ht="12.75">
      <c r="B36" s="7">
        <v>29</v>
      </c>
      <c r="C36" s="3" t="s">
        <v>1860</v>
      </c>
      <c r="D36" s="3" t="s">
        <v>526</v>
      </c>
      <c r="E36" s="27" t="s">
        <v>594</v>
      </c>
      <c r="F36" s="3" t="s">
        <v>595</v>
      </c>
      <c r="G36" s="4">
        <v>40014</v>
      </c>
      <c r="H36" s="3" t="s">
        <v>934</v>
      </c>
    </row>
    <row r="37" spans="2:8" ht="12.75">
      <c r="B37" s="7">
        <v>285</v>
      </c>
      <c r="C37" s="3" t="s">
        <v>1860</v>
      </c>
      <c r="D37" s="3" t="s">
        <v>935</v>
      </c>
      <c r="E37" s="27" t="s">
        <v>591</v>
      </c>
      <c r="F37" s="3" t="s">
        <v>596</v>
      </c>
      <c r="G37" s="4">
        <v>39899</v>
      </c>
      <c r="H37" s="3" t="s">
        <v>936</v>
      </c>
    </row>
    <row r="38" spans="2:8" ht="12.75">
      <c r="B38" s="7">
        <v>120</v>
      </c>
      <c r="C38" s="3" t="s">
        <v>1860</v>
      </c>
      <c r="D38" s="3" t="s">
        <v>937</v>
      </c>
      <c r="E38" s="27" t="s">
        <v>591</v>
      </c>
      <c r="F38" s="3" t="s">
        <v>596</v>
      </c>
      <c r="G38" s="4">
        <v>39899</v>
      </c>
      <c r="H38" s="3" t="s">
        <v>936</v>
      </c>
    </row>
    <row r="39" spans="2:8" ht="12.75">
      <c r="B39" s="7">
        <v>45</v>
      </c>
      <c r="C39" s="3" t="s">
        <v>1860</v>
      </c>
      <c r="D39" s="3" t="s">
        <v>938</v>
      </c>
      <c r="E39" s="27" t="s">
        <v>591</v>
      </c>
      <c r="F39" s="3" t="s">
        <v>596</v>
      </c>
      <c r="G39" s="4">
        <v>39899</v>
      </c>
      <c r="H39" s="3" t="s">
        <v>936</v>
      </c>
    </row>
    <row r="40" spans="2:8" ht="12.75">
      <c r="B40" s="7">
        <v>27</v>
      </c>
      <c r="C40" s="3" t="s">
        <v>1860</v>
      </c>
      <c r="D40" s="3" t="s">
        <v>939</v>
      </c>
      <c r="E40" s="27" t="s">
        <v>597</v>
      </c>
      <c r="F40" s="3" t="s">
        <v>598</v>
      </c>
      <c r="G40" s="4">
        <v>39876</v>
      </c>
      <c r="H40" s="3" t="s">
        <v>940</v>
      </c>
    </row>
    <row r="41" spans="2:8" ht="12.75">
      <c r="B41" s="7">
        <f>27-6</f>
        <v>21</v>
      </c>
      <c r="C41" s="3" t="s">
        <v>1860</v>
      </c>
      <c r="D41" s="3" t="s">
        <v>941</v>
      </c>
      <c r="E41" s="27" t="s">
        <v>1875</v>
      </c>
      <c r="F41" s="3" t="s">
        <v>599</v>
      </c>
      <c r="G41" s="4">
        <v>39910</v>
      </c>
      <c r="H41" s="3" t="s">
        <v>607</v>
      </c>
    </row>
    <row r="42" spans="2:8" ht="12.75">
      <c r="B42" s="33">
        <v>33</v>
      </c>
      <c r="C42" s="3" t="s">
        <v>1860</v>
      </c>
      <c r="D42" s="3" t="s">
        <v>608</v>
      </c>
      <c r="E42" s="27" t="s">
        <v>600</v>
      </c>
      <c r="F42" s="3" t="s">
        <v>601</v>
      </c>
      <c r="G42" s="4">
        <v>39910</v>
      </c>
      <c r="H42" s="3" t="s">
        <v>609</v>
      </c>
    </row>
    <row r="43" spans="2:8" ht="12.75">
      <c r="B43" s="33">
        <v>6</v>
      </c>
      <c r="C43" s="3" t="s">
        <v>1860</v>
      </c>
      <c r="D43" s="3" t="s">
        <v>610</v>
      </c>
      <c r="E43" s="27" t="s">
        <v>600</v>
      </c>
      <c r="F43" s="3" t="s">
        <v>602</v>
      </c>
      <c r="G43" s="4">
        <v>39913</v>
      </c>
      <c r="H43" s="3" t="s">
        <v>611</v>
      </c>
    </row>
    <row r="44" spans="2:8" ht="12.75">
      <c r="B44" s="33">
        <v>29</v>
      </c>
      <c r="C44" s="3" t="s">
        <v>1860</v>
      </c>
      <c r="D44" s="3" t="s">
        <v>612</v>
      </c>
      <c r="E44" s="27" t="s">
        <v>603</v>
      </c>
      <c r="F44" s="3" t="s">
        <v>604</v>
      </c>
      <c r="G44" s="4">
        <v>39903</v>
      </c>
      <c r="H44" s="3" t="s">
        <v>613</v>
      </c>
    </row>
    <row r="45" spans="2:8" ht="12.75">
      <c r="B45" s="33">
        <v>15</v>
      </c>
      <c r="C45" s="3" t="s">
        <v>1860</v>
      </c>
      <c r="D45" s="3" t="s">
        <v>614</v>
      </c>
      <c r="E45" s="27" t="s">
        <v>603</v>
      </c>
      <c r="F45" s="3" t="s">
        <v>605</v>
      </c>
      <c r="G45" s="4">
        <v>39934</v>
      </c>
      <c r="H45" s="3" t="s">
        <v>615</v>
      </c>
    </row>
    <row r="46" spans="2:8" ht="12.75">
      <c r="B46" s="33">
        <v>13</v>
      </c>
      <c r="C46" s="3" t="s">
        <v>1860</v>
      </c>
      <c r="D46" s="3" t="s">
        <v>616</v>
      </c>
      <c r="E46" s="27" t="s">
        <v>591</v>
      </c>
      <c r="F46" s="3" t="s">
        <v>606</v>
      </c>
      <c r="G46" s="4">
        <v>40033</v>
      </c>
      <c r="H46" s="3" t="s">
        <v>617</v>
      </c>
    </row>
    <row r="47" spans="2:8" ht="12.75">
      <c r="B47" s="33">
        <v>23</v>
      </c>
      <c r="C47" s="3" t="s">
        <v>1860</v>
      </c>
      <c r="D47" s="3" t="s">
        <v>618</v>
      </c>
      <c r="E47" s="27" t="s">
        <v>2397</v>
      </c>
      <c r="F47" s="3" t="s">
        <v>2398</v>
      </c>
      <c r="G47" s="4">
        <v>39773</v>
      </c>
      <c r="H47" s="3" t="s">
        <v>619</v>
      </c>
    </row>
    <row r="48" spans="2:8" ht="12.75">
      <c r="B48" s="33">
        <v>14</v>
      </c>
      <c r="C48" s="3" t="s">
        <v>1860</v>
      </c>
      <c r="D48" s="3" t="s">
        <v>620</v>
      </c>
      <c r="E48" s="27" t="s">
        <v>603</v>
      </c>
      <c r="F48" s="3" t="s">
        <v>2399</v>
      </c>
      <c r="G48" s="4">
        <v>39555</v>
      </c>
      <c r="H48" s="3" t="s">
        <v>622</v>
      </c>
    </row>
    <row r="49" spans="2:8" ht="12.75">
      <c r="B49" s="33">
        <v>200</v>
      </c>
      <c r="C49" s="3" t="s">
        <v>1860</v>
      </c>
      <c r="D49" s="3" t="s">
        <v>621</v>
      </c>
      <c r="E49" s="27" t="s">
        <v>2400</v>
      </c>
      <c r="F49" s="3" t="s">
        <v>2401</v>
      </c>
      <c r="G49" s="4">
        <v>39772</v>
      </c>
      <c r="H49" s="3" t="s">
        <v>623</v>
      </c>
    </row>
    <row r="50" spans="2:8" ht="12.75">
      <c r="B50" s="33">
        <v>100</v>
      </c>
      <c r="C50" s="3" t="s">
        <v>1885</v>
      </c>
      <c r="D50" s="3" t="s">
        <v>621</v>
      </c>
      <c r="E50" s="27" t="s">
        <v>603</v>
      </c>
      <c r="F50" s="3" t="s">
        <v>2402</v>
      </c>
      <c r="G50" s="4">
        <v>40023</v>
      </c>
      <c r="H50" s="3" t="s">
        <v>624</v>
      </c>
    </row>
    <row r="51" spans="2:8" ht="12.75">
      <c r="B51" s="33">
        <v>105</v>
      </c>
      <c r="C51" s="3" t="s">
        <v>1885</v>
      </c>
      <c r="D51" s="3" t="s">
        <v>626</v>
      </c>
      <c r="E51" s="27" t="s">
        <v>591</v>
      </c>
      <c r="F51" s="3" t="s">
        <v>2403</v>
      </c>
      <c r="G51" s="4">
        <v>40034</v>
      </c>
      <c r="H51" s="3" t="s">
        <v>625</v>
      </c>
    </row>
    <row r="52" spans="2:8" ht="12.75">
      <c r="B52" s="33">
        <v>137</v>
      </c>
      <c r="C52" s="3" t="s">
        <v>1885</v>
      </c>
      <c r="D52" s="3" t="s">
        <v>614</v>
      </c>
      <c r="E52" s="27" t="s">
        <v>1875</v>
      </c>
      <c r="F52" s="3" t="s">
        <v>2404</v>
      </c>
      <c r="G52" s="4">
        <v>39973</v>
      </c>
      <c r="H52" s="3" t="s">
        <v>627</v>
      </c>
    </row>
    <row r="53" spans="2:8" ht="12.75">
      <c r="B53" s="33">
        <v>112</v>
      </c>
      <c r="C53" s="3" t="s">
        <v>1885</v>
      </c>
      <c r="D53" s="3" t="s">
        <v>628</v>
      </c>
      <c r="E53" s="27" t="s">
        <v>1875</v>
      </c>
      <c r="F53" s="3" t="s">
        <v>2404</v>
      </c>
      <c r="G53" s="4">
        <v>39973</v>
      </c>
      <c r="H53" s="3" t="s">
        <v>627</v>
      </c>
    </row>
    <row r="54" spans="2:8" ht="12.75">
      <c r="B54" s="33">
        <v>105</v>
      </c>
      <c r="C54" s="3" t="s">
        <v>1885</v>
      </c>
      <c r="D54" s="3" t="s">
        <v>629</v>
      </c>
      <c r="E54" s="27" t="s">
        <v>1875</v>
      </c>
      <c r="F54" s="3" t="s">
        <v>2404</v>
      </c>
      <c r="G54" s="4">
        <v>39973</v>
      </c>
      <c r="H54" s="3" t="s">
        <v>627</v>
      </c>
    </row>
    <row r="55" spans="2:8" ht="12.75">
      <c r="B55" s="33">
        <v>92</v>
      </c>
      <c r="C55" s="3" t="s">
        <v>1885</v>
      </c>
      <c r="D55" s="3" t="s">
        <v>630</v>
      </c>
      <c r="E55" s="27" t="s">
        <v>1875</v>
      </c>
      <c r="F55" s="3" t="s">
        <v>2404</v>
      </c>
      <c r="G55" s="4">
        <v>39973</v>
      </c>
      <c r="H55" s="3" t="s">
        <v>627</v>
      </c>
    </row>
    <row r="56" spans="2:8" ht="12.75">
      <c r="B56" s="33">
        <v>73</v>
      </c>
      <c r="C56" s="3" t="s">
        <v>1885</v>
      </c>
      <c r="D56" s="3" t="s">
        <v>631</v>
      </c>
      <c r="E56" s="27" t="s">
        <v>591</v>
      </c>
      <c r="F56" s="3" t="s">
        <v>2405</v>
      </c>
      <c r="G56" s="4">
        <v>39914</v>
      </c>
      <c r="H56" s="3" t="s">
        <v>632</v>
      </c>
    </row>
    <row r="57" spans="2:8" ht="12.75">
      <c r="B57" s="33">
        <v>22</v>
      </c>
      <c r="C57" s="3" t="s">
        <v>1885</v>
      </c>
      <c r="D57" s="3" t="s">
        <v>633</v>
      </c>
      <c r="E57" s="27" t="s">
        <v>1928</v>
      </c>
      <c r="F57" s="3" t="s">
        <v>2406</v>
      </c>
      <c r="G57" s="4">
        <v>39917</v>
      </c>
      <c r="H57" s="3" t="s">
        <v>634</v>
      </c>
    </row>
    <row r="58" spans="2:8" ht="12.75">
      <c r="B58" s="33">
        <v>28</v>
      </c>
      <c r="C58" s="3" t="s">
        <v>1885</v>
      </c>
      <c r="D58" s="3" t="s">
        <v>635</v>
      </c>
      <c r="E58" s="27" t="s">
        <v>2407</v>
      </c>
      <c r="F58" s="3" t="s">
        <v>2408</v>
      </c>
      <c r="G58" s="4">
        <v>40015</v>
      </c>
      <c r="H58" s="3" t="s">
        <v>2094</v>
      </c>
    </row>
    <row r="59" spans="2:8" ht="12.75">
      <c r="B59" s="33">
        <v>87</v>
      </c>
      <c r="C59" s="3" t="s">
        <v>1885</v>
      </c>
      <c r="D59" s="3" t="s">
        <v>2095</v>
      </c>
      <c r="E59" s="27" t="s">
        <v>2409</v>
      </c>
      <c r="F59" s="3" t="s">
        <v>2410</v>
      </c>
      <c r="G59" s="4">
        <v>39910</v>
      </c>
      <c r="H59" s="3" t="s">
        <v>2096</v>
      </c>
    </row>
    <row r="60" spans="2:8" ht="12.75">
      <c r="B60" s="33">
        <v>8</v>
      </c>
      <c r="C60" s="3" t="s">
        <v>1885</v>
      </c>
      <c r="D60" s="3" t="s">
        <v>2098</v>
      </c>
      <c r="E60" s="27" t="s">
        <v>2409</v>
      </c>
      <c r="F60" s="3" t="s">
        <v>2410</v>
      </c>
      <c r="G60" s="4">
        <v>39910</v>
      </c>
      <c r="H60" s="3" t="s">
        <v>2097</v>
      </c>
    </row>
    <row r="61" spans="2:8" ht="12.75">
      <c r="B61" s="33">
        <v>11</v>
      </c>
      <c r="C61" s="3" t="s">
        <v>1885</v>
      </c>
      <c r="D61" s="3" t="s">
        <v>2099</v>
      </c>
      <c r="E61" s="27" t="s">
        <v>2411</v>
      </c>
      <c r="F61" s="3" t="s">
        <v>2412</v>
      </c>
      <c r="G61" s="4">
        <v>39917</v>
      </c>
      <c r="H61" s="3" t="s">
        <v>2100</v>
      </c>
    </row>
    <row r="62" spans="2:8" ht="12.75">
      <c r="B62" s="33">
        <v>20</v>
      </c>
      <c r="C62" s="3" t="s">
        <v>1885</v>
      </c>
      <c r="D62" s="3" t="s">
        <v>2101</v>
      </c>
      <c r="E62" s="27" t="s">
        <v>2413</v>
      </c>
      <c r="F62" s="3" t="s">
        <v>2414</v>
      </c>
      <c r="G62" s="4">
        <v>39912</v>
      </c>
      <c r="H62" s="3" t="s">
        <v>2102</v>
      </c>
    </row>
    <row r="63" spans="2:8" ht="12.75">
      <c r="B63" s="33">
        <v>10</v>
      </c>
      <c r="C63" s="3" t="s">
        <v>1885</v>
      </c>
      <c r="D63" s="3" t="s">
        <v>2103</v>
      </c>
      <c r="E63" s="27" t="s">
        <v>2415</v>
      </c>
      <c r="F63" s="3" t="s">
        <v>2416</v>
      </c>
      <c r="G63" s="4">
        <v>39903</v>
      </c>
      <c r="H63" s="3" t="s">
        <v>2104</v>
      </c>
    </row>
    <row r="64" spans="2:8" ht="12.75">
      <c r="B64" s="33">
        <v>28</v>
      </c>
      <c r="C64" s="3" t="s">
        <v>1885</v>
      </c>
      <c r="D64" s="3" t="s">
        <v>2105</v>
      </c>
      <c r="E64" s="27" t="s">
        <v>600</v>
      </c>
      <c r="F64" s="3" t="s">
        <v>2417</v>
      </c>
      <c r="G64" s="4">
        <v>39917</v>
      </c>
      <c r="H64" s="3" t="s">
        <v>2106</v>
      </c>
    </row>
    <row r="65" spans="2:8" ht="12.75">
      <c r="B65" s="33">
        <v>50</v>
      </c>
      <c r="C65" s="3" t="s">
        <v>1885</v>
      </c>
      <c r="D65" s="3" t="s">
        <v>608</v>
      </c>
      <c r="E65" s="27" t="s">
        <v>600</v>
      </c>
      <c r="F65" s="3" t="s">
        <v>601</v>
      </c>
      <c r="G65" s="4">
        <v>39912</v>
      </c>
      <c r="H65" s="3" t="s">
        <v>609</v>
      </c>
    </row>
    <row r="66" spans="2:8" ht="12.75">
      <c r="B66" s="33">
        <v>14</v>
      </c>
      <c r="C66" s="3" t="s">
        <v>1885</v>
      </c>
      <c r="D66" s="3" t="s">
        <v>2107</v>
      </c>
      <c r="E66" s="27" t="s">
        <v>600</v>
      </c>
      <c r="F66" s="3" t="s">
        <v>2418</v>
      </c>
      <c r="G66" s="4">
        <v>39917</v>
      </c>
      <c r="H66" s="3" t="s">
        <v>2108</v>
      </c>
    </row>
    <row r="67" spans="2:8" ht="12.75">
      <c r="B67" s="33">
        <v>3</v>
      </c>
      <c r="C67" s="3" t="s">
        <v>1885</v>
      </c>
      <c r="D67" s="3" t="s">
        <v>2109</v>
      </c>
      <c r="E67" s="27" t="s">
        <v>600</v>
      </c>
      <c r="F67" s="3" t="s">
        <v>602</v>
      </c>
      <c r="G67" s="4">
        <v>39913</v>
      </c>
      <c r="H67" s="3" t="s">
        <v>611</v>
      </c>
    </row>
    <row r="68" spans="2:8" ht="12.75">
      <c r="B68" s="33">
        <v>3</v>
      </c>
      <c r="C68" s="3" t="s">
        <v>1885</v>
      </c>
      <c r="D68" s="3" t="s">
        <v>610</v>
      </c>
      <c r="E68" s="27" t="s">
        <v>600</v>
      </c>
      <c r="F68" s="3" t="s">
        <v>602</v>
      </c>
      <c r="G68" s="4">
        <v>39913</v>
      </c>
      <c r="H68" s="3" t="s">
        <v>611</v>
      </c>
    </row>
    <row r="69" spans="2:8" ht="12.75">
      <c r="B69" s="33">
        <v>48</v>
      </c>
      <c r="C69" s="3" t="s">
        <v>1885</v>
      </c>
      <c r="D69" s="3" t="s">
        <v>2110</v>
      </c>
      <c r="E69" s="27" t="s">
        <v>603</v>
      </c>
      <c r="F69" s="3" t="s">
        <v>2419</v>
      </c>
      <c r="G69" s="4">
        <v>39912</v>
      </c>
      <c r="H69" s="3" t="s">
        <v>2111</v>
      </c>
    </row>
    <row r="70" spans="2:8" ht="12.75">
      <c r="B70" s="33">
        <v>13</v>
      </c>
      <c r="C70" s="3" t="s">
        <v>1885</v>
      </c>
      <c r="D70" s="3" t="s">
        <v>2112</v>
      </c>
      <c r="E70" s="27" t="s">
        <v>2420</v>
      </c>
      <c r="F70" s="3" t="s">
        <v>2421</v>
      </c>
      <c r="G70" s="4">
        <v>39913</v>
      </c>
      <c r="H70" s="3" t="s">
        <v>2113</v>
      </c>
    </row>
    <row r="71" spans="2:8" ht="12.75">
      <c r="B71" s="33">
        <v>28</v>
      </c>
      <c r="C71" s="3" t="s">
        <v>1885</v>
      </c>
      <c r="D71" s="3" t="s">
        <v>2114</v>
      </c>
      <c r="E71" s="27" t="s">
        <v>2422</v>
      </c>
      <c r="F71" s="3" t="s">
        <v>2423</v>
      </c>
      <c r="G71" s="4">
        <v>39897</v>
      </c>
      <c r="H71" s="3" t="s">
        <v>2115</v>
      </c>
    </row>
    <row r="72" spans="2:8" ht="12.75">
      <c r="B72" s="33">
        <v>234</v>
      </c>
      <c r="C72" s="3" t="s">
        <v>1885</v>
      </c>
      <c r="D72" s="3" t="s">
        <v>2116</v>
      </c>
      <c r="E72" s="27" t="s">
        <v>591</v>
      </c>
      <c r="F72" s="3" t="s">
        <v>2424</v>
      </c>
      <c r="G72" s="4">
        <v>39913</v>
      </c>
      <c r="H72" s="3" t="s">
        <v>2117</v>
      </c>
    </row>
    <row r="73" spans="2:8" ht="12.75">
      <c r="B73" s="33">
        <v>7</v>
      </c>
      <c r="C73" s="3" t="s">
        <v>1885</v>
      </c>
      <c r="D73" s="3" t="s">
        <v>2118</v>
      </c>
      <c r="E73" s="27" t="s">
        <v>2425</v>
      </c>
      <c r="F73" s="3" t="s">
        <v>2426</v>
      </c>
      <c r="G73" s="4">
        <v>39917</v>
      </c>
      <c r="H73" s="3" t="s">
        <v>2119</v>
      </c>
    </row>
    <row r="74" spans="2:8" ht="12.75">
      <c r="B74" s="33">
        <v>11</v>
      </c>
      <c r="C74" s="3" t="s">
        <v>1885</v>
      </c>
      <c r="D74" s="3" t="s">
        <v>2120</v>
      </c>
      <c r="E74" s="27" t="s">
        <v>2427</v>
      </c>
      <c r="F74" s="3" t="s">
        <v>2428</v>
      </c>
      <c r="G74" s="4">
        <v>39914</v>
      </c>
      <c r="H74" s="3" t="s">
        <v>2121</v>
      </c>
    </row>
    <row r="75" spans="2:8" ht="12.75">
      <c r="B75" s="33">
        <v>26</v>
      </c>
      <c r="C75" s="3" t="s">
        <v>1885</v>
      </c>
      <c r="D75" s="3" t="s">
        <v>2122</v>
      </c>
      <c r="E75" s="27" t="s">
        <v>2429</v>
      </c>
      <c r="F75" s="3" t="s">
        <v>2430</v>
      </c>
      <c r="G75" s="4">
        <v>39910</v>
      </c>
      <c r="H75" s="3" t="s">
        <v>2123</v>
      </c>
    </row>
    <row r="76" spans="2:8" ht="12.75">
      <c r="B76" s="33">
        <v>27</v>
      </c>
      <c r="C76" s="3" t="s">
        <v>1885</v>
      </c>
      <c r="D76" s="3" t="s">
        <v>2124</v>
      </c>
      <c r="E76" s="27" t="s">
        <v>2431</v>
      </c>
      <c r="F76" s="3" t="s">
        <v>2432</v>
      </c>
      <c r="G76" s="4">
        <v>39910</v>
      </c>
      <c r="H76" s="3" t="s">
        <v>2125</v>
      </c>
    </row>
    <row r="77" spans="2:8" ht="12.75">
      <c r="B77" s="33">
        <v>35</v>
      </c>
      <c r="C77" s="3" t="s">
        <v>1885</v>
      </c>
      <c r="D77" s="3" t="s">
        <v>620</v>
      </c>
      <c r="E77" s="27" t="s">
        <v>603</v>
      </c>
      <c r="F77" s="3" t="s">
        <v>2433</v>
      </c>
      <c r="G77" s="4">
        <v>39910</v>
      </c>
      <c r="H77" s="3" t="s">
        <v>2126</v>
      </c>
    </row>
    <row r="78" spans="2:8" ht="12.75">
      <c r="B78" s="33">
        <v>78</v>
      </c>
      <c r="C78" s="3" t="s">
        <v>1885</v>
      </c>
      <c r="D78" s="3" t="s">
        <v>2127</v>
      </c>
      <c r="E78" s="27" t="s">
        <v>591</v>
      </c>
      <c r="F78" s="3" t="s">
        <v>972</v>
      </c>
      <c r="G78" s="4">
        <v>39918</v>
      </c>
      <c r="H78" s="3" t="s">
        <v>2128</v>
      </c>
    </row>
    <row r="79" spans="2:8" ht="12.75">
      <c r="B79" s="33">
        <v>17</v>
      </c>
      <c r="C79" s="3" t="s">
        <v>1885</v>
      </c>
      <c r="D79" s="3" t="s">
        <v>2129</v>
      </c>
      <c r="E79" s="27" t="s">
        <v>591</v>
      </c>
      <c r="F79" s="3" t="s">
        <v>972</v>
      </c>
      <c r="G79" s="4">
        <v>39918</v>
      </c>
      <c r="H79" s="3" t="s">
        <v>2128</v>
      </c>
    </row>
    <row r="80" spans="2:8" ht="12.75">
      <c r="B80" s="33">
        <v>160</v>
      </c>
      <c r="C80" s="3" t="s">
        <v>1885</v>
      </c>
      <c r="D80" s="3" t="s">
        <v>2130</v>
      </c>
      <c r="E80" s="27" t="s">
        <v>2397</v>
      </c>
      <c r="F80" s="3" t="s">
        <v>973</v>
      </c>
      <c r="G80" s="4">
        <v>40004</v>
      </c>
      <c r="H80" s="3" t="s">
        <v>2131</v>
      </c>
    </row>
    <row r="81" spans="2:8" ht="12.75">
      <c r="B81" s="33">
        <v>16</v>
      </c>
      <c r="C81" s="3" t="s">
        <v>1885</v>
      </c>
      <c r="D81" s="3" t="s">
        <v>2132</v>
      </c>
      <c r="E81" s="27" t="s">
        <v>591</v>
      </c>
      <c r="F81" s="3" t="s">
        <v>972</v>
      </c>
      <c r="G81" s="4">
        <v>39918</v>
      </c>
      <c r="H81" s="3" t="s">
        <v>2128</v>
      </c>
    </row>
    <row r="82" spans="2:8" ht="12.75">
      <c r="B82" s="33">
        <v>13</v>
      </c>
      <c r="C82" s="3" t="s">
        <v>1885</v>
      </c>
      <c r="D82" s="3" t="s">
        <v>2133</v>
      </c>
      <c r="E82" s="27" t="s">
        <v>591</v>
      </c>
      <c r="F82" s="3" t="s">
        <v>972</v>
      </c>
      <c r="G82" s="4">
        <v>39918</v>
      </c>
      <c r="H82" s="3" t="s">
        <v>2128</v>
      </c>
    </row>
    <row r="83" spans="2:8" ht="12.75">
      <c r="B83" s="33">
        <v>331</v>
      </c>
      <c r="C83" s="3" t="s">
        <v>1885</v>
      </c>
      <c r="D83" s="3" t="s">
        <v>2134</v>
      </c>
      <c r="E83" s="27" t="s">
        <v>974</v>
      </c>
      <c r="F83" s="3" t="s">
        <v>975</v>
      </c>
      <c r="G83" s="4">
        <v>39913</v>
      </c>
      <c r="H83" s="3" t="s">
        <v>2135</v>
      </c>
    </row>
    <row r="84" spans="2:8" ht="12.75">
      <c r="B84" s="33">
        <v>2</v>
      </c>
      <c r="C84" s="3" t="s">
        <v>372</v>
      </c>
      <c r="D84" s="3" t="s">
        <v>621</v>
      </c>
      <c r="E84" s="27" t="s">
        <v>603</v>
      </c>
      <c r="F84" s="3" t="s">
        <v>976</v>
      </c>
      <c r="G84" s="4">
        <v>39772</v>
      </c>
      <c r="H84" s="3" t="s">
        <v>2136</v>
      </c>
    </row>
    <row r="85" spans="1:8" ht="12.75">
      <c r="A85" s="3">
        <f>SUM(B31:B85)</f>
        <v>4278</v>
      </c>
      <c r="B85" s="6">
        <v>3</v>
      </c>
      <c r="C85" s="3" t="s">
        <v>1921</v>
      </c>
      <c r="D85" s="3" t="s">
        <v>2134</v>
      </c>
      <c r="E85" s="27" t="s">
        <v>977</v>
      </c>
      <c r="F85" s="3" t="s">
        <v>978</v>
      </c>
      <c r="G85" s="4">
        <v>39852</v>
      </c>
      <c r="H85" s="3" t="s">
        <v>2137</v>
      </c>
    </row>
    <row r="87" spans="1:8" ht="12.75">
      <c r="A87" s="2" t="s">
        <v>416</v>
      </c>
      <c r="B87" s="3">
        <v>1360</v>
      </c>
      <c r="C87" s="3" t="s">
        <v>1860</v>
      </c>
      <c r="D87" s="3" t="s">
        <v>1771</v>
      </c>
      <c r="E87" s="27" t="s">
        <v>1926</v>
      </c>
      <c r="F87" s="3" t="s">
        <v>1924</v>
      </c>
      <c r="G87" s="4">
        <v>39956</v>
      </c>
      <c r="H87" s="3" t="s">
        <v>1922</v>
      </c>
    </row>
    <row r="88" spans="1:8" ht="12.75">
      <c r="A88" s="7"/>
      <c r="B88" s="3">
        <v>3665</v>
      </c>
      <c r="C88" s="3" t="s">
        <v>1925</v>
      </c>
      <c r="D88" s="3" t="s">
        <v>1771</v>
      </c>
      <c r="E88" s="27" t="s">
        <v>1926</v>
      </c>
      <c r="F88" s="3" t="s">
        <v>1924</v>
      </c>
      <c r="G88" s="4">
        <v>39956</v>
      </c>
      <c r="H88" s="3" t="s">
        <v>1922</v>
      </c>
    </row>
    <row r="89" spans="1:8" ht="12.75">
      <c r="A89" s="8">
        <f>200+38</f>
        <v>238</v>
      </c>
      <c r="B89" s="8">
        <v>200</v>
      </c>
      <c r="C89" s="3" t="s">
        <v>1860</v>
      </c>
      <c r="D89" s="3" t="s">
        <v>1930</v>
      </c>
      <c r="E89" s="27" t="s">
        <v>1928</v>
      </c>
      <c r="F89" s="3" t="s">
        <v>1929</v>
      </c>
      <c r="G89" s="4">
        <v>39988</v>
      </c>
      <c r="H89" s="3" t="s">
        <v>1927</v>
      </c>
    </row>
    <row r="90" spans="1:8" ht="12.75">
      <c r="A90" s="9">
        <f>685+74+60+95+18+28+50+0+762+276+124+78+40+1000+52+140</f>
        <v>3482</v>
      </c>
      <c r="B90" s="9">
        <v>685</v>
      </c>
      <c r="C90" s="3" t="s">
        <v>1860</v>
      </c>
      <c r="D90" s="3" t="s">
        <v>1934</v>
      </c>
      <c r="E90" s="27" t="s">
        <v>1933</v>
      </c>
      <c r="F90" s="3" t="s">
        <v>1932</v>
      </c>
      <c r="G90" s="4">
        <v>39966</v>
      </c>
      <c r="H90" s="3" t="s">
        <v>1931</v>
      </c>
    </row>
    <row r="91" spans="1:8" ht="12.75">
      <c r="A91" s="10">
        <f>1000+155+1+25+32+355+78+33+83+91+14+32+96+7+27+49+160</f>
        <v>2238</v>
      </c>
      <c r="B91" s="10">
        <v>1000</v>
      </c>
      <c r="C91" s="3" t="s">
        <v>1860</v>
      </c>
      <c r="D91" s="3" t="s">
        <v>1938</v>
      </c>
      <c r="E91" s="27" t="s">
        <v>1936</v>
      </c>
      <c r="F91" s="3" t="s">
        <v>1937</v>
      </c>
      <c r="G91" s="4">
        <v>39927</v>
      </c>
      <c r="H91" s="3" t="s">
        <v>1935</v>
      </c>
    </row>
    <row r="92" spans="1:8" ht="12.75">
      <c r="A92" s="11">
        <f>400+312+45+210+400+1200+208+151+29+57+407+139+25+180+32+30+164+35+27+22+36+72+93+254+91+170+530+140+90+99+2520+7</f>
        <v>8175</v>
      </c>
      <c r="B92" s="11">
        <v>400</v>
      </c>
      <c r="C92" s="3" t="s">
        <v>1860</v>
      </c>
      <c r="D92" s="3" t="s">
        <v>1941</v>
      </c>
      <c r="E92" s="27" t="s">
        <v>1936</v>
      </c>
      <c r="F92" s="3" t="s">
        <v>1940</v>
      </c>
      <c r="G92" s="4">
        <v>39895</v>
      </c>
      <c r="H92" s="3" t="s">
        <v>1939</v>
      </c>
    </row>
    <row r="93" spans="1:8" ht="12.75">
      <c r="A93" s="12">
        <f>800+59+281+128+68</f>
        <v>1336</v>
      </c>
      <c r="B93" s="12">
        <v>800</v>
      </c>
      <c r="C93" s="3" t="s">
        <v>1860</v>
      </c>
      <c r="D93" s="3" t="s">
        <v>1943</v>
      </c>
      <c r="E93" s="27" t="s">
        <v>1926</v>
      </c>
      <c r="F93" s="3" t="s">
        <v>1944</v>
      </c>
      <c r="G93" s="4">
        <v>39982</v>
      </c>
      <c r="H93" s="3" t="s">
        <v>1942</v>
      </c>
    </row>
    <row r="94" spans="2:8" ht="12.75">
      <c r="B94" s="7">
        <v>73</v>
      </c>
      <c r="C94" s="3" t="s">
        <v>1860</v>
      </c>
      <c r="D94" s="3" t="s">
        <v>866</v>
      </c>
      <c r="E94" s="27" t="s">
        <v>669</v>
      </c>
      <c r="F94" s="3" t="s">
        <v>981</v>
      </c>
      <c r="G94" s="4">
        <v>39987</v>
      </c>
      <c r="H94" s="3" t="s">
        <v>982</v>
      </c>
    </row>
    <row r="95" spans="2:8" ht="12.75">
      <c r="B95" s="7">
        <v>600</v>
      </c>
      <c r="C95" s="3" t="s">
        <v>1860</v>
      </c>
      <c r="D95" s="3" t="s">
        <v>867</v>
      </c>
      <c r="E95" s="27" t="s">
        <v>983</v>
      </c>
      <c r="F95" s="3" t="s">
        <v>984</v>
      </c>
      <c r="G95" s="4">
        <v>40015</v>
      </c>
      <c r="H95" s="3" t="s">
        <v>868</v>
      </c>
    </row>
    <row r="96" spans="2:8" ht="12.75">
      <c r="B96" s="11">
        <v>312</v>
      </c>
      <c r="C96" s="3" t="s">
        <v>1860</v>
      </c>
      <c r="D96" s="3" t="s">
        <v>1948</v>
      </c>
      <c r="E96" s="27" t="s">
        <v>1947</v>
      </c>
      <c r="F96" s="3" t="s">
        <v>1946</v>
      </c>
      <c r="G96" s="4">
        <v>40024</v>
      </c>
      <c r="H96" s="3" t="s">
        <v>1945</v>
      </c>
    </row>
    <row r="97" spans="2:8" ht="12.75">
      <c r="B97" s="11">
        <v>45</v>
      </c>
      <c r="C97" s="3" t="s">
        <v>1860</v>
      </c>
      <c r="D97" s="3" t="s">
        <v>1950</v>
      </c>
      <c r="E97" s="27" t="s">
        <v>1951</v>
      </c>
      <c r="F97" s="3" t="s">
        <v>1952</v>
      </c>
      <c r="G97" s="4">
        <v>39819</v>
      </c>
      <c r="H97" s="3" t="s">
        <v>1949</v>
      </c>
    </row>
    <row r="98" spans="1:8" ht="12.75">
      <c r="A98" s="13">
        <f>11+162-62+27+59+29+123+25+190</f>
        <v>564</v>
      </c>
      <c r="B98" s="13">
        <v>11</v>
      </c>
      <c r="C98" s="3" t="s">
        <v>1860</v>
      </c>
      <c r="D98" s="3" t="s">
        <v>1955</v>
      </c>
      <c r="E98" s="27" t="s">
        <v>1956</v>
      </c>
      <c r="F98" s="3" t="s">
        <v>1954</v>
      </c>
      <c r="G98" s="4">
        <v>39939</v>
      </c>
      <c r="H98" s="3" t="s">
        <v>1953</v>
      </c>
    </row>
    <row r="99" spans="2:8" ht="12.75">
      <c r="B99" s="14">
        <v>30</v>
      </c>
      <c r="C99" s="3" t="s">
        <v>1860</v>
      </c>
      <c r="D99" s="3" t="s">
        <v>1959</v>
      </c>
      <c r="E99" s="27" t="s">
        <v>1957</v>
      </c>
      <c r="F99" s="3" t="s">
        <v>1960</v>
      </c>
      <c r="G99" s="4">
        <v>40030</v>
      </c>
      <c r="H99" s="3" t="s">
        <v>1958</v>
      </c>
    </row>
    <row r="100" spans="2:8" ht="12.75">
      <c r="B100" s="11">
        <v>210</v>
      </c>
      <c r="C100" s="3" t="s">
        <v>1860</v>
      </c>
      <c r="D100" s="3" t="s">
        <v>1941</v>
      </c>
      <c r="E100" s="27" t="s">
        <v>1963</v>
      </c>
      <c r="F100" s="3" t="s">
        <v>1962</v>
      </c>
      <c r="G100" s="4">
        <v>39798</v>
      </c>
      <c r="H100" s="3" t="s">
        <v>1961</v>
      </c>
    </row>
    <row r="101" spans="2:8" ht="12.75">
      <c r="B101" s="15">
        <v>200</v>
      </c>
      <c r="C101" s="3" t="s">
        <v>1860</v>
      </c>
      <c r="D101" s="3" t="s">
        <v>1965</v>
      </c>
      <c r="E101" s="27" t="s">
        <v>1966</v>
      </c>
      <c r="F101" s="3" t="s">
        <v>1967</v>
      </c>
      <c r="G101" s="4">
        <v>40032</v>
      </c>
      <c r="H101" s="3" t="s">
        <v>1964</v>
      </c>
    </row>
    <row r="102" spans="2:8" ht="12.75">
      <c r="B102" s="13">
        <f>162-62</f>
        <v>100</v>
      </c>
      <c r="C102" s="3" t="s">
        <v>1860</v>
      </c>
      <c r="D102" s="3" t="s">
        <v>1970</v>
      </c>
      <c r="E102" s="27" t="s">
        <v>1956</v>
      </c>
      <c r="F102" s="3" t="s">
        <v>1969</v>
      </c>
      <c r="G102" s="4">
        <v>40005</v>
      </c>
      <c r="H102" s="3" t="s">
        <v>1968</v>
      </c>
    </row>
    <row r="103" spans="2:8" ht="12.75">
      <c r="B103" s="11">
        <v>400</v>
      </c>
      <c r="C103" s="3" t="s">
        <v>1860</v>
      </c>
      <c r="D103" s="3" t="s">
        <v>1973</v>
      </c>
      <c r="E103" s="27" t="s">
        <v>1963</v>
      </c>
      <c r="F103" s="3" t="s">
        <v>1972</v>
      </c>
      <c r="G103" s="4">
        <v>39939</v>
      </c>
      <c r="H103" s="3" t="s">
        <v>1971</v>
      </c>
    </row>
    <row r="104" spans="2:8" ht="12.75">
      <c r="B104" s="11">
        <v>1200</v>
      </c>
      <c r="C104" s="3" t="s">
        <v>1860</v>
      </c>
      <c r="D104" s="3" t="s">
        <v>1973</v>
      </c>
      <c r="E104" s="27" t="s">
        <v>1976</v>
      </c>
      <c r="F104" s="3" t="s">
        <v>1975</v>
      </c>
      <c r="G104" s="4">
        <v>39960</v>
      </c>
      <c r="H104" s="3" t="s">
        <v>1974</v>
      </c>
    </row>
    <row r="105" spans="2:8" ht="12.75">
      <c r="B105" s="9">
        <v>74</v>
      </c>
      <c r="C105" s="3" t="s">
        <v>1860</v>
      </c>
      <c r="D105" s="3" t="s">
        <v>1977</v>
      </c>
      <c r="E105" s="27" t="s">
        <v>1928</v>
      </c>
      <c r="F105" s="3" t="s">
        <v>1978</v>
      </c>
      <c r="G105" s="4">
        <v>39931</v>
      </c>
      <c r="H105" s="3" t="s">
        <v>1979</v>
      </c>
    </row>
    <row r="106" spans="2:8" ht="12.75">
      <c r="B106" s="9">
        <v>60</v>
      </c>
      <c r="C106" s="3" t="s">
        <v>1860</v>
      </c>
      <c r="D106" s="3" t="s">
        <v>1983</v>
      </c>
      <c r="E106" s="27" t="s">
        <v>1981</v>
      </c>
      <c r="F106" s="3" t="s">
        <v>1982</v>
      </c>
      <c r="G106" s="4">
        <v>39995</v>
      </c>
      <c r="H106" s="3" t="s">
        <v>1980</v>
      </c>
    </row>
    <row r="107" spans="2:8" ht="12.75">
      <c r="B107" s="13">
        <v>27</v>
      </c>
      <c r="C107" s="3" t="s">
        <v>1860</v>
      </c>
      <c r="D107" s="3" t="s">
        <v>1970</v>
      </c>
      <c r="E107" s="27" t="s">
        <v>1956</v>
      </c>
      <c r="F107" s="3" t="s">
        <v>1985</v>
      </c>
      <c r="G107" s="4">
        <v>39973</v>
      </c>
      <c r="H107" s="3" t="s">
        <v>1984</v>
      </c>
    </row>
    <row r="108" spans="1:8" ht="12.75">
      <c r="A108" s="16">
        <f>120+100+60+60+860+65</f>
        <v>1265</v>
      </c>
      <c r="B108" s="16">
        <v>120</v>
      </c>
      <c r="C108" s="3" t="s">
        <v>1860</v>
      </c>
      <c r="D108" s="3" t="s">
        <v>1989</v>
      </c>
      <c r="E108" s="27" t="s">
        <v>1988</v>
      </c>
      <c r="F108" s="3" t="s">
        <v>1987</v>
      </c>
      <c r="G108" s="4">
        <v>39841</v>
      </c>
      <c r="H108" s="3" t="s">
        <v>1986</v>
      </c>
    </row>
    <row r="109" spans="1:8" ht="12.75">
      <c r="A109" s="17">
        <f>106+100+58+38+50+16+127</f>
        <v>495</v>
      </c>
      <c r="B109" s="17">
        <v>106</v>
      </c>
      <c r="C109" s="3" t="s">
        <v>1860</v>
      </c>
      <c r="D109" s="3" t="s">
        <v>1992</v>
      </c>
      <c r="E109" s="27" t="s">
        <v>1928</v>
      </c>
      <c r="F109" s="3" t="s">
        <v>1990</v>
      </c>
      <c r="G109" s="4">
        <v>39945</v>
      </c>
      <c r="H109" s="3" t="s">
        <v>1991</v>
      </c>
    </row>
    <row r="110" spans="2:8" ht="12.75">
      <c r="B110" s="9">
        <v>95</v>
      </c>
      <c r="C110" s="3" t="s">
        <v>1885</v>
      </c>
      <c r="D110" s="3" t="s">
        <v>1996</v>
      </c>
      <c r="E110" s="27" t="s">
        <v>1995</v>
      </c>
      <c r="F110" s="3" t="s">
        <v>1994</v>
      </c>
      <c r="G110" s="4">
        <v>39512</v>
      </c>
      <c r="H110" s="3" t="s">
        <v>1993</v>
      </c>
    </row>
    <row r="111" spans="2:8" ht="12.75">
      <c r="B111" s="9">
        <v>18</v>
      </c>
      <c r="C111" s="3" t="s">
        <v>1885</v>
      </c>
      <c r="D111" s="3" t="s">
        <v>1996</v>
      </c>
      <c r="E111" s="27" t="s">
        <v>1995</v>
      </c>
      <c r="F111" s="18" t="s">
        <v>1998</v>
      </c>
      <c r="G111" s="4">
        <v>39977</v>
      </c>
      <c r="H111" s="3" t="s">
        <v>1997</v>
      </c>
    </row>
    <row r="112" spans="2:8" ht="12.75">
      <c r="B112" s="9">
        <v>28</v>
      </c>
      <c r="C112" s="3" t="s">
        <v>1885</v>
      </c>
      <c r="D112" s="3" t="s">
        <v>2000</v>
      </c>
      <c r="E112" s="27" t="s">
        <v>1995</v>
      </c>
      <c r="F112" s="3" t="s">
        <v>2001</v>
      </c>
      <c r="G112" s="4">
        <v>39573</v>
      </c>
      <c r="H112" s="3" t="s">
        <v>1999</v>
      </c>
    </row>
    <row r="113" spans="2:8" ht="12.75">
      <c r="B113" s="3">
        <v>0</v>
      </c>
      <c r="C113" s="3" t="s">
        <v>1885</v>
      </c>
      <c r="D113" s="3" t="s">
        <v>2005</v>
      </c>
      <c r="E113" s="27" t="s">
        <v>2004</v>
      </c>
      <c r="F113" s="3" t="s">
        <v>2003</v>
      </c>
      <c r="G113" s="4">
        <v>40008</v>
      </c>
      <c r="H113" s="3" t="s">
        <v>2002</v>
      </c>
    </row>
    <row r="114" spans="2:8" ht="12.75">
      <c r="B114" s="3">
        <v>0</v>
      </c>
      <c r="C114" s="3" t="s">
        <v>1885</v>
      </c>
      <c r="D114" s="3" t="s">
        <v>2007</v>
      </c>
      <c r="E114" s="27" t="s">
        <v>2004</v>
      </c>
      <c r="F114" s="3" t="s">
        <v>2006</v>
      </c>
      <c r="G114" s="4">
        <v>39980</v>
      </c>
      <c r="H114" s="3" t="s">
        <v>2008</v>
      </c>
    </row>
    <row r="115" spans="2:8" ht="12.75">
      <c r="B115" s="10">
        <v>155</v>
      </c>
      <c r="C115" s="3" t="s">
        <v>1885</v>
      </c>
      <c r="D115" s="3" t="s">
        <v>2011</v>
      </c>
      <c r="E115" s="27" t="s">
        <v>2004</v>
      </c>
      <c r="F115" s="3" t="s">
        <v>2010</v>
      </c>
      <c r="G115" s="4">
        <v>39948</v>
      </c>
      <c r="H115" s="3" t="s">
        <v>2009</v>
      </c>
    </row>
    <row r="116" spans="2:8" ht="12.75">
      <c r="B116" s="10">
        <v>1</v>
      </c>
      <c r="C116" s="3" t="s">
        <v>1885</v>
      </c>
      <c r="D116" s="3" t="s">
        <v>2012</v>
      </c>
      <c r="E116" s="27" t="s">
        <v>2004</v>
      </c>
      <c r="F116" s="3" t="s">
        <v>2010</v>
      </c>
      <c r="G116" s="4">
        <v>39948</v>
      </c>
      <c r="H116" s="3" t="s">
        <v>2009</v>
      </c>
    </row>
    <row r="117" spans="2:8" ht="12.75">
      <c r="B117" s="10">
        <v>25</v>
      </c>
      <c r="C117" s="3" t="s">
        <v>1885</v>
      </c>
      <c r="D117" s="3" t="s">
        <v>2013</v>
      </c>
      <c r="E117" s="27" t="s">
        <v>2004</v>
      </c>
      <c r="F117" s="3" t="s">
        <v>2010</v>
      </c>
      <c r="G117" s="4">
        <v>39948</v>
      </c>
      <c r="H117" s="3" t="s">
        <v>2009</v>
      </c>
    </row>
    <row r="118" spans="2:8" ht="12.75">
      <c r="B118" s="10">
        <v>32</v>
      </c>
      <c r="C118" s="3" t="s">
        <v>1885</v>
      </c>
      <c r="D118" s="3" t="s">
        <v>2014</v>
      </c>
      <c r="E118" s="27" t="s">
        <v>2004</v>
      </c>
      <c r="F118" s="3" t="s">
        <v>2010</v>
      </c>
      <c r="G118" s="4">
        <v>39948</v>
      </c>
      <c r="H118" s="3" t="s">
        <v>2009</v>
      </c>
    </row>
    <row r="119" spans="2:8" ht="12.75">
      <c r="B119" s="10">
        <v>355</v>
      </c>
      <c r="C119" s="3" t="s">
        <v>1885</v>
      </c>
      <c r="D119" s="3" t="s">
        <v>2015</v>
      </c>
      <c r="E119" s="27" t="s">
        <v>2004</v>
      </c>
      <c r="F119" s="3" t="s">
        <v>2010</v>
      </c>
      <c r="G119" s="4">
        <v>39948</v>
      </c>
      <c r="H119" s="3" t="s">
        <v>2009</v>
      </c>
    </row>
    <row r="120" spans="2:8" ht="12.75">
      <c r="B120" s="10">
        <v>78</v>
      </c>
      <c r="C120" s="3" t="s">
        <v>1885</v>
      </c>
      <c r="D120" s="3" t="s">
        <v>2016</v>
      </c>
      <c r="E120" s="27" t="s">
        <v>2004</v>
      </c>
      <c r="F120" s="3" t="s">
        <v>2010</v>
      </c>
      <c r="G120" s="4">
        <v>39948</v>
      </c>
      <c r="H120" s="3" t="s">
        <v>2009</v>
      </c>
    </row>
    <row r="121" spans="2:8" ht="12.75">
      <c r="B121" s="10">
        <v>33</v>
      </c>
      <c r="C121" s="3" t="s">
        <v>1885</v>
      </c>
      <c r="D121" s="3" t="s">
        <v>2017</v>
      </c>
      <c r="E121" s="27" t="s">
        <v>2004</v>
      </c>
      <c r="F121" s="3" t="s">
        <v>2010</v>
      </c>
      <c r="G121" s="4">
        <v>39948</v>
      </c>
      <c r="H121" s="3" t="s">
        <v>2009</v>
      </c>
    </row>
    <row r="122" spans="2:8" ht="12.75">
      <c r="B122" s="10">
        <v>83</v>
      </c>
      <c r="C122" s="3" t="s">
        <v>1885</v>
      </c>
      <c r="D122" s="3" t="s">
        <v>2018</v>
      </c>
      <c r="E122" s="27" t="s">
        <v>2004</v>
      </c>
      <c r="F122" s="3" t="s">
        <v>2010</v>
      </c>
      <c r="G122" s="4">
        <v>39948</v>
      </c>
      <c r="H122" s="3" t="s">
        <v>2009</v>
      </c>
    </row>
    <row r="123" spans="2:8" ht="12.75">
      <c r="B123" s="10">
        <v>91</v>
      </c>
      <c r="C123" s="3" t="s">
        <v>1885</v>
      </c>
      <c r="D123" s="3" t="s">
        <v>2019</v>
      </c>
      <c r="E123" s="27" t="s">
        <v>2004</v>
      </c>
      <c r="F123" s="3" t="s">
        <v>2010</v>
      </c>
      <c r="G123" s="4">
        <v>39948</v>
      </c>
      <c r="H123" s="3" t="s">
        <v>2009</v>
      </c>
    </row>
    <row r="124" spans="2:8" ht="12.75">
      <c r="B124" s="10">
        <v>14</v>
      </c>
      <c r="C124" s="3" t="s">
        <v>1885</v>
      </c>
      <c r="D124" s="3" t="s">
        <v>2020</v>
      </c>
      <c r="E124" s="27" t="s">
        <v>2004</v>
      </c>
      <c r="F124" s="3" t="s">
        <v>2010</v>
      </c>
      <c r="G124" s="4">
        <v>39948</v>
      </c>
      <c r="H124" s="3" t="s">
        <v>2009</v>
      </c>
    </row>
    <row r="125" spans="2:8" ht="12.75">
      <c r="B125" s="10">
        <v>32</v>
      </c>
      <c r="C125" s="3" t="s">
        <v>1885</v>
      </c>
      <c r="D125" s="3" t="s">
        <v>2021</v>
      </c>
      <c r="E125" s="27" t="s">
        <v>2004</v>
      </c>
      <c r="F125" s="3" t="s">
        <v>2010</v>
      </c>
      <c r="G125" s="4">
        <v>39948</v>
      </c>
      <c r="H125" s="3" t="s">
        <v>2009</v>
      </c>
    </row>
    <row r="126" spans="2:8" ht="12.75">
      <c r="B126" s="10">
        <v>96</v>
      </c>
      <c r="C126" s="3" t="s">
        <v>1885</v>
      </c>
      <c r="D126" s="3" t="s">
        <v>2022</v>
      </c>
      <c r="E126" s="27" t="s">
        <v>2004</v>
      </c>
      <c r="F126" s="3" t="s">
        <v>2010</v>
      </c>
      <c r="G126" s="4">
        <v>39948</v>
      </c>
      <c r="H126" s="3" t="s">
        <v>2009</v>
      </c>
    </row>
    <row r="127" spans="2:8" ht="12.75">
      <c r="B127" s="10">
        <v>7</v>
      </c>
      <c r="C127" s="3" t="s">
        <v>1885</v>
      </c>
      <c r="D127" s="3" t="s">
        <v>2023</v>
      </c>
      <c r="E127" s="27" t="s">
        <v>2004</v>
      </c>
      <c r="F127" s="3" t="s">
        <v>2010</v>
      </c>
      <c r="G127" s="4">
        <v>39948</v>
      </c>
      <c r="H127" s="3" t="s">
        <v>2009</v>
      </c>
    </row>
    <row r="128" spans="2:8" ht="12.75">
      <c r="B128" s="11">
        <v>208</v>
      </c>
      <c r="C128" s="3" t="s">
        <v>1885</v>
      </c>
      <c r="D128" s="3" t="s">
        <v>2026</v>
      </c>
      <c r="E128" s="27" t="s">
        <v>1951</v>
      </c>
      <c r="F128" s="3" t="s">
        <v>2025</v>
      </c>
      <c r="G128" s="4">
        <v>39881</v>
      </c>
      <c r="H128" s="3" t="s">
        <v>2024</v>
      </c>
    </row>
    <row r="129" spans="2:8" ht="12.75">
      <c r="B129" s="11">
        <v>151</v>
      </c>
      <c r="C129" s="3" t="s">
        <v>1885</v>
      </c>
      <c r="D129" s="3" t="s">
        <v>2027</v>
      </c>
      <c r="E129" s="27" t="s">
        <v>1951</v>
      </c>
      <c r="F129" s="3" t="s">
        <v>2025</v>
      </c>
      <c r="G129" s="4">
        <v>39881</v>
      </c>
      <c r="H129" s="3" t="s">
        <v>2024</v>
      </c>
    </row>
    <row r="130" spans="2:8" ht="12.75">
      <c r="B130" s="11">
        <v>29</v>
      </c>
      <c r="C130" s="3" t="s">
        <v>1885</v>
      </c>
      <c r="D130" s="3" t="s">
        <v>2028</v>
      </c>
      <c r="E130" s="27" t="s">
        <v>1951</v>
      </c>
      <c r="F130" s="3" t="s">
        <v>2025</v>
      </c>
      <c r="G130" s="4">
        <v>39881</v>
      </c>
      <c r="H130" s="3" t="s">
        <v>2024</v>
      </c>
    </row>
    <row r="131" spans="2:8" ht="12.75">
      <c r="B131" s="11">
        <v>57</v>
      </c>
      <c r="C131" s="3" t="s">
        <v>1885</v>
      </c>
      <c r="D131" s="3" t="s">
        <v>2029</v>
      </c>
      <c r="E131" s="27" t="s">
        <v>1951</v>
      </c>
      <c r="F131" s="3" t="s">
        <v>2025</v>
      </c>
      <c r="G131" s="4">
        <v>39881</v>
      </c>
      <c r="H131" s="3" t="s">
        <v>2024</v>
      </c>
    </row>
    <row r="132" spans="2:8" ht="12.75">
      <c r="B132" s="11">
        <v>407</v>
      </c>
      <c r="C132" s="3" t="s">
        <v>1885</v>
      </c>
      <c r="D132" s="3" t="s">
        <v>2030</v>
      </c>
      <c r="E132" s="27" t="s">
        <v>1951</v>
      </c>
      <c r="F132" s="3" t="s">
        <v>2025</v>
      </c>
      <c r="G132" s="4">
        <v>39881</v>
      </c>
      <c r="H132" s="3" t="s">
        <v>2024</v>
      </c>
    </row>
    <row r="133" spans="2:8" ht="12.75">
      <c r="B133" s="11">
        <v>139</v>
      </c>
      <c r="C133" s="3" t="s">
        <v>1885</v>
      </c>
      <c r="D133" s="3" t="s">
        <v>2031</v>
      </c>
      <c r="E133" s="27" t="s">
        <v>1951</v>
      </c>
      <c r="F133" s="3" t="s">
        <v>2025</v>
      </c>
      <c r="G133" s="4">
        <v>39881</v>
      </c>
      <c r="H133" s="3" t="s">
        <v>2024</v>
      </c>
    </row>
    <row r="134" spans="2:8" ht="12.75">
      <c r="B134" s="11">
        <v>25</v>
      </c>
      <c r="C134" s="3" t="s">
        <v>1885</v>
      </c>
      <c r="D134" s="3" t="s">
        <v>2032</v>
      </c>
      <c r="E134" s="27" t="s">
        <v>1951</v>
      </c>
      <c r="F134" s="3" t="s">
        <v>2025</v>
      </c>
      <c r="G134" s="4">
        <v>39881</v>
      </c>
      <c r="H134" s="3" t="s">
        <v>2024</v>
      </c>
    </row>
    <row r="135" spans="2:8" ht="12.75">
      <c r="B135" s="11">
        <v>180</v>
      </c>
      <c r="C135" s="3" t="s">
        <v>1885</v>
      </c>
      <c r="D135" s="3" t="s">
        <v>2033</v>
      </c>
      <c r="E135" s="27" t="s">
        <v>1951</v>
      </c>
      <c r="F135" s="3" t="s">
        <v>2025</v>
      </c>
      <c r="G135" s="4">
        <v>39881</v>
      </c>
      <c r="H135" s="3" t="s">
        <v>2024</v>
      </c>
    </row>
    <row r="136" spans="2:8" ht="12.75">
      <c r="B136" s="11">
        <v>32</v>
      </c>
      <c r="C136" s="3" t="s">
        <v>1885</v>
      </c>
      <c r="D136" s="3" t="s">
        <v>2034</v>
      </c>
      <c r="E136" s="27" t="s">
        <v>1951</v>
      </c>
      <c r="F136" s="3" t="s">
        <v>2025</v>
      </c>
      <c r="G136" s="4">
        <v>39881</v>
      </c>
      <c r="H136" s="3" t="s">
        <v>2024</v>
      </c>
    </row>
    <row r="137" spans="2:8" ht="12.75">
      <c r="B137" s="11">
        <v>30</v>
      </c>
      <c r="C137" s="3" t="s">
        <v>1885</v>
      </c>
      <c r="D137" s="3" t="s">
        <v>2035</v>
      </c>
      <c r="E137" s="27" t="s">
        <v>1951</v>
      </c>
      <c r="F137" s="3" t="s">
        <v>2025</v>
      </c>
      <c r="G137" s="4">
        <v>39881</v>
      </c>
      <c r="H137" s="3" t="s">
        <v>2024</v>
      </c>
    </row>
    <row r="138" spans="2:8" ht="12.75">
      <c r="B138" s="11">
        <v>164</v>
      </c>
      <c r="C138" s="3" t="s">
        <v>1885</v>
      </c>
      <c r="D138" s="3" t="s">
        <v>2036</v>
      </c>
      <c r="E138" s="27" t="s">
        <v>1951</v>
      </c>
      <c r="F138" s="3" t="s">
        <v>2025</v>
      </c>
      <c r="G138" s="4">
        <v>39881</v>
      </c>
      <c r="H138" s="3" t="s">
        <v>2024</v>
      </c>
    </row>
    <row r="139" spans="2:8" ht="12.75">
      <c r="B139" s="11">
        <v>35</v>
      </c>
      <c r="C139" s="3" t="s">
        <v>1885</v>
      </c>
      <c r="D139" s="3" t="s">
        <v>869</v>
      </c>
      <c r="E139" s="27" t="s">
        <v>1951</v>
      </c>
      <c r="F139" s="3" t="s">
        <v>2025</v>
      </c>
      <c r="G139" s="4">
        <v>39881</v>
      </c>
      <c r="H139" s="3" t="s">
        <v>2024</v>
      </c>
    </row>
    <row r="140" spans="2:8" ht="12.75">
      <c r="B140" s="11">
        <v>27</v>
      </c>
      <c r="C140" s="3" t="s">
        <v>1885</v>
      </c>
      <c r="D140" s="3" t="s">
        <v>870</v>
      </c>
      <c r="E140" s="27" t="s">
        <v>1951</v>
      </c>
      <c r="F140" s="3" t="s">
        <v>2025</v>
      </c>
      <c r="G140" s="4">
        <v>39881</v>
      </c>
      <c r="H140" s="3" t="s">
        <v>2024</v>
      </c>
    </row>
    <row r="141" spans="2:8" ht="12.75">
      <c r="B141" s="11">
        <v>22</v>
      </c>
      <c r="C141" s="3" t="s">
        <v>1885</v>
      </c>
      <c r="D141" s="3" t="s">
        <v>871</v>
      </c>
      <c r="E141" s="27" t="s">
        <v>1951</v>
      </c>
      <c r="F141" s="3" t="s">
        <v>2025</v>
      </c>
      <c r="G141" s="4">
        <v>39881</v>
      </c>
      <c r="H141" s="3" t="s">
        <v>2024</v>
      </c>
    </row>
    <row r="142" spans="2:8" ht="12.75">
      <c r="B142" s="11">
        <v>36</v>
      </c>
      <c r="C142" s="3" t="s">
        <v>1885</v>
      </c>
      <c r="D142" s="3" t="s">
        <v>872</v>
      </c>
      <c r="E142" s="27" t="s">
        <v>1951</v>
      </c>
      <c r="F142" s="3" t="s">
        <v>2025</v>
      </c>
      <c r="G142" s="4">
        <v>39881</v>
      </c>
      <c r="H142" s="3" t="s">
        <v>2024</v>
      </c>
    </row>
    <row r="143" spans="2:8" ht="12.75">
      <c r="B143" s="11">
        <v>72</v>
      </c>
      <c r="C143" s="3" t="s">
        <v>1885</v>
      </c>
      <c r="D143" s="3" t="s">
        <v>873</v>
      </c>
      <c r="E143" s="27" t="s">
        <v>1951</v>
      </c>
      <c r="F143" s="3" t="s">
        <v>2025</v>
      </c>
      <c r="G143" s="4">
        <v>39881</v>
      </c>
      <c r="H143" s="3" t="s">
        <v>2024</v>
      </c>
    </row>
    <row r="144" spans="2:8" ht="12.75">
      <c r="B144" s="11">
        <v>93</v>
      </c>
      <c r="C144" s="3" t="s">
        <v>1885</v>
      </c>
      <c r="D144" s="3" t="s">
        <v>1941</v>
      </c>
      <c r="E144" s="27" t="s">
        <v>1951</v>
      </c>
      <c r="F144" s="3" t="s">
        <v>2025</v>
      </c>
      <c r="G144" s="4">
        <v>39881</v>
      </c>
      <c r="H144" s="3" t="s">
        <v>2024</v>
      </c>
    </row>
    <row r="145" spans="2:8" ht="12.75">
      <c r="B145" s="11">
        <v>254</v>
      </c>
      <c r="C145" s="3" t="s">
        <v>1885</v>
      </c>
      <c r="D145" s="3" t="s">
        <v>874</v>
      </c>
      <c r="E145" s="27" t="s">
        <v>1951</v>
      </c>
      <c r="F145" s="3" t="s">
        <v>2025</v>
      </c>
      <c r="G145" s="4">
        <v>39881</v>
      </c>
      <c r="H145" s="3" t="s">
        <v>2024</v>
      </c>
    </row>
    <row r="146" spans="2:8" ht="12.75">
      <c r="B146" s="11">
        <v>91</v>
      </c>
      <c r="C146" s="3" t="s">
        <v>1885</v>
      </c>
      <c r="D146" s="3" t="s">
        <v>875</v>
      </c>
      <c r="E146" s="27" t="s">
        <v>1951</v>
      </c>
      <c r="F146" s="3" t="s">
        <v>2025</v>
      </c>
      <c r="G146" s="4">
        <v>39881</v>
      </c>
      <c r="H146" s="3" t="s">
        <v>2024</v>
      </c>
    </row>
    <row r="147" spans="2:8" ht="12.75">
      <c r="B147" s="11">
        <v>170</v>
      </c>
      <c r="C147" s="3" t="s">
        <v>1885</v>
      </c>
      <c r="D147" s="3" t="s">
        <v>876</v>
      </c>
      <c r="E147" s="27" t="s">
        <v>1951</v>
      </c>
      <c r="F147" s="3" t="s">
        <v>2025</v>
      </c>
      <c r="G147" s="4">
        <v>39881</v>
      </c>
      <c r="H147" s="3" t="s">
        <v>2024</v>
      </c>
    </row>
    <row r="148" spans="2:8" ht="12.75">
      <c r="B148" s="11">
        <v>530</v>
      </c>
      <c r="C148" s="3" t="s">
        <v>1885</v>
      </c>
      <c r="D148" s="3" t="s">
        <v>877</v>
      </c>
      <c r="E148" s="27" t="s">
        <v>1951</v>
      </c>
      <c r="F148" s="3" t="s">
        <v>2025</v>
      </c>
      <c r="G148" s="4">
        <v>39881</v>
      </c>
      <c r="H148" s="3" t="s">
        <v>2024</v>
      </c>
    </row>
    <row r="149" spans="2:8" ht="12.75">
      <c r="B149" s="11">
        <v>140</v>
      </c>
      <c r="C149" s="3" t="s">
        <v>1885</v>
      </c>
      <c r="D149" s="3" t="s">
        <v>878</v>
      </c>
      <c r="E149" s="27" t="s">
        <v>1951</v>
      </c>
      <c r="F149" s="3" t="s">
        <v>2025</v>
      </c>
      <c r="G149" s="4">
        <v>39881</v>
      </c>
      <c r="H149" s="3" t="s">
        <v>2024</v>
      </c>
    </row>
    <row r="150" spans="2:8" ht="12.75">
      <c r="B150" s="11">
        <v>90</v>
      </c>
      <c r="C150" s="3" t="s">
        <v>1885</v>
      </c>
      <c r="D150" s="4" t="s">
        <v>2038</v>
      </c>
      <c r="E150" s="28" t="s">
        <v>2040</v>
      </c>
      <c r="F150" s="3" t="s">
        <v>2039</v>
      </c>
      <c r="G150" s="4">
        <v>39883</v>
      </c>
      <c r="H150" s="3" t="s">
        <v>2037</v>
      </c>
    </row>
    <row r="151" spans="2:8" ht="12.75">
      <c r="B151" s="10">
        <v>27</v>
      </c>
      <c r="C151" s="3" t="s">
        <v>1885</v>
      </c>
      <c r="D151" s="4" t="s">
        <v>2042</v>
      </c>
      <c r="E151" s="28" t="s">
        <v>2043</v>
      </c>
      <c r="F151" s="3" t="s">
        <v>2044</v>
      </c>
      <c r="G151" s="4">
        <v>39877</v>
      </c>
      <c r="H151" s="3" t="s">
        <v>2041</v>
      </c>
    </row>
    <row r="152" spans="2:8" ht="12.75">
      <c r="B152" s="3">
        <v>0</v>
      </c>
      <c r="C152" s="3" t="s">
        <v>1885</v>
      </c>
      <c r="D152" s="4" t="s">
        <v>2046</v>
      </c>
      <c r="E152" s="28" t="s">
        <v>2048</v>
      </c>
      <c r="F152" s="3" t="s">
        <v>2047</v>
      </c>
      <c r="G152" s="4">
        <v>39934</v>
      </c>
      <c r="H152" s="3" t="s">
        <v>2045</v>
      </c>
    </row>
    <row r="153" spans="2:8" ht="12.75">
      <c r="B153" s="3">
        <v>248</v>
      </c>
      <c r="C153" s="3" t="s">
        <v>1885</v>
      </c>
      <c r="D153" s="4" t="s">
        <v>879</v>
      </c>
      <c r="E153" s="28" t="s">
        <v>1981</v>
      </c>
      <c r="F153" s="3" t="s">
        <v>985</v>
      </c>
      <c r="G153" s="4">
        <v>39877</v>
      </c>
      <c r="H153" s="3" t="s">
        <v>880</v>
      </c>
    </row>
    <row r="154" spans="2:8" ht="12.75">
      <c r="B154" s="9">
        <v>50</v>
      </c>
      <c r="C154" s="3" t="s">
        <v>1885</v>
      </c>
      <c r="D154" s="4" t="s">
        <v>2052</v>
      </c>
      <c r="E154" s="28" t="s">
        <v>2051</v>
      </c>
      <c r="F154" s="3" t="s">
        <v>2050</v>
      </c>
      <c r="G154" s="4">
        <v>39981</v>
      </c>
      <c r="H154" s="3" t="s">
        <v>2049</v>
      </c>
    </row>
    <row r="155" spans="2:8" ht="12.75">
      <c r="B155" s="17">
        <v>100</v>
      </c>
      <c r="C155" s="3" t="s">
        <v>1885</v>
      </c>
      <c r="D155" s="4" t="s">
        <v>2056</v>
      </c>
      <c r="E155" s="28" t="s">
        <v>2055</v>
      </c>
      <c r="F155" s="3" t="s">
        <v>2054</v>
      </c>
      <c r="G155" s="4">
        <v>39577</v>
      </c>
      <c r="H155" s="3" t="s">
        <v>2053</v>
      </c>
    </row>
    <row r="156" spans="2:8" ht="12.75">
      <c r="B156" s="17">
        <v>58</v>
      </c>
      <c r="C156" s="3" t="s">
        <v>1885</v>
      </c>
      <c r="D156" s="4" t="s">
        <v>2059</v>
      </c>
      <c r="E156" s="28" t="s">
        <v>2043</v>
      </c>
      <c r="F156" s="3" t="s">
        <v>2058</v>
      </c>
      <c r="G156" s="4">
        <v>40001</v>
      </c>
      <c r="H156" s="3" t="s">
        <v>2057</v>
      </c>
    </row>
    <row r="157" spans="2:8" ht="12.75">
      <c r="B157" s="17">
        <v>38</v>
      </c>
      <c r="C157" s="3" t="s">
        <v>1885</v>
      </c>
      <c r="D157" s="4" t="s">
        <v>2062</v>
      </c>
      <c r="E157" s="28" t="s">
        <v>2055</v>
      </c>
      <c r="F157" s="3" t="s">
        <v>2061</v>
      </c>
      <c r="G157" s="4">
        <v>39919</v>
      </c>
      <c r="H157" s="3" t="s">
        <v>2060</v>
      </c>
    </row>
    <row r="158" spans="2:8" ht="12.75">
      <c r="B158" s="17">
        <v>50</v>
      </c>
      <c r="C158" s="3" t="s">
        <v>1885</v>
      </c>
      <c r="D158" s="4" t="s">
        <v>2065</v>
      </c>
      <c r="E158" s="28" t="s">
        <v>2043</v>
      </c>
      <c r="F158" s="3" t="s">
        <v>2064</v>
      </c>
      <c r="G158" s="4">
        <v>39928</v>
      </c>
      <c r="H158" s="3" t="s">
        <v>2063</v>
      </c>
    </row>
    <row r="159" spans="2:8" ht="12.75">
      <c r="B159" s="17">
        <v>16</v>
      </c>
      <c r="C159" s="3" t="s">
        <v>1885</v>
      </c>
      <c r="D159" s="4" t="s">
        <v>642</v>
      </c>
      <c r="E159" s="28" t="s">
        <v>2043</v>
      </c>
      <c r="F159" s="3" t="s">
        <v>641</v>
      </c>
      <c r="G159" s="4">
        <v>39924</v>
      </c>
      <c r="H159" s="3" t="s">
        <v>640</v>
      </c>
    </row>
    <row r="160" spans="2:8" ht="12.75">
      <c r="B160" s="17">
        <v>127</v>
      </c>
      <c r="C160" s="3" t="s">
        <v>1885</v>
      </c>
      <c r="D160" s="3" t="s">
        <v>643</v>
      </c>
      <c r="E160" s="28" t="s">
        <v>2043</v>
      </c>
      <c r="F160" s="3" t="s">
        <v>641</v>
      </c>
      <c r="G160" s="4">
        <v>39924</v>
      </c>
      <c r="H160" s="3" t="s">
        <v>640</v>
      </c>
    </row>
    <row r="161" spans="2:8" ht="12.75">
      <c r="B161" s="3">
        <v>229</v>
      </c>
      <c r="C161" s="3" t="s">
        <v>1885</v>
      </c>
      <c r="D161" s="4" t="s">
        <v>647</v>
      </c>
      <c r="E161" s="28" t="s">
        <v>646</v>
      </c>
      <c r="F161" s="3" t="s">
        <v>645</v>
      </c>
      <c r="G161" s="4">
        <v>39889</v>
      </c>
      <c r="H161" s="3" t="s">
        <v>644</v>
      </c>
    </row>
    <row r="162" spans="2:8" ht="12.75">
      <c r="B162" s="3">
        <v>52</v>
      </c>
      <c r="C162" s="3" t="s">
        <v>1885</v>
      </c>
      <c r="D162" s="4" t="s">
        <v>986</v>
      </c>
      <c r="E162" s="28" t="s">
        <v>987</v>
      </c>
      <c r="F162" s="3" t="s">
        <v>988</v>
      </c>
      <c r="G162" s="4">
        <v>39884</v>
      </c>
      <c r="H162" s="3" t="s">
        <v>989</v>
      </c>
    </row>
    <row r="163" spans="2:8" ht="12.75">
      <c r="B163" s="3">
        <v>38</v>
      </c>
      <c r="C163" s="3" t="s">
        <v>1885</v>
      </c>
      <c r="D163" s="4" t="s">
        <v>414</v>
      </c>
      <c r="E163" s="28" t="s">
        <v>987</v>
      </c>
      <c r="F163" s="3" t="s">
        <v>990</v>
      </c>
      <c r="G163" s="4">
        <v>39884</v>
      </c>
      <c r="H163" s="3" t="s">
        <v>991</v>
      </c>
    </row>
    <row r="164" spans="2:8" ht="12.75">
      <c r="B164" s="19">
        <v>99</v>
      </c>
      <c r="C164" s="3" t="s">
        <v>1885</v>
      </c>
      <c r="D164" s="3" t="s">
        <v>649</v>
      </c>
      <c r="E164" s="28" t="s">
        <v>650</v>
      </c>
      <c r="F164" s="3" t="s">
        <v>648</v>
      </c>
      <c r="G164" s="4">
        <v>39884</v>
      </c>
      <c r="H164" s="3" t="s">
        <v>651</v>
      </c>
    </row>
    <row r="165" spans="2:8" ht="12.75">
      <c r="B165" s="9">
        <v>0</v>
      </c>
      <c r="C165" s="3" t="s">
        <v>1885</v>
      </c>
      <c r="D165" s="3" t="s">
        <v>654</v>
      </c>
      <c r="E165" s="28" t="s">
        <v>1933</v>
      </c>
      <c r="F165" s="3" t="s">
        <v>653</v>
      </c>
      <c r="G165" s="4">
        <v>39966</v>
      </c>
      <c r="H165" s="3" t="s">
        <v>652</v>
      </c>
    </row>
    <row r="166" spans="2:8" ht="12.75">
      <c r="B166" s="9">
        <v>762</v>
      </c>
      <c r="C166" s="3" t="s">
        <v>1885</v>
      </c>
      <c r="D166" s="3" t="s">
        <v>655</v>
      </c>
      <c r="E166" s="28" t="s">
        <v>1933</v>
      </c>
      <c r="F166" s="3" t="s">
        <v>653</v>
      </c>
      <c r="G166" s="4">
        <v>39966</v>
      </c>
      <c r="H166" s="3" t="s">
        <v>652</v>
      </c>
    </row>
    <row r="167" spans="2:8" ht="12.75">
      <c r="B167" s="9">
        <v>276</v>
      </c>
      <c r="C167" s="3" t="s">
        <v>1885</v>
      </c>
      <c r="D167" s="3" t="s">
        <v>656</v>
      </c>
      <c r="E167" s="28" t="s">
        <v>1933</v>
      </c>
      <c r="F167" s="3" t="s">
        <v>653</v>
      </c>
      <c r="G167" s="4">
        <v>39966</v>
      </c>
      <c r="H167" s="3" t="s">
        <v>652</v>
      </c>
    </row>
    <row r="168" spans="2:8" ht="12.75">
      <c r="B168" s="3">
        <v>30</v>
      </c>
      <c r="C168" s="3" t="s">
        <v>1885</v>
      </c>
      <c r="D168" s="3" t="s">
        <v>658</v>
      </c>
      <c r="E168" s="28" t="s">
        <v>669</v>
      </c>
      <c r="F168" s="3" t="s">
        <v>657</v>
      </c>
      <c r="G168" s="4">
        <v>39966</v>
      </c>
      <c r="H168" s="3" t="s">
        <v>659</v>
      </c>
    </row>
    <row r="169" spans="2:8" ht="12.75">
      <c r="B169" s="9">
        <v>124</v>
      </c>
      <c r="C169" s="3" t="s">
        <v>1885</v>
      </c>
      <c r="D169" s="3" t="s">
        <v>660</v>
      </c>
      <c r="E169" s="28" t="s">
        <v>669</v>
      </c>
      <c r="F169" s="3" t="s">
        <v>992</v>
      </c>
      <c r="G169" s="4">
        <v>39965</v>
      </c>
      <c r="H169" s="3" t="s">
        <v>993</v>
      </c>
    </row>
    <row r="170" spans="2:8" ht="12.75">
      <c r="B170" s="19">
        <v>2520</v>
      </c>
      <c r="C170" s="3" t="s">
        <v>1885</v>
      </c>
      <c r="D170" s="3" t="s">
        <v>1973</v>
      </c>
      <c r="E170" s="28" t="s">
        <v>1875</v>
      </c>
      <c r="F170" s="3" t="s">
        <v>662</v>
      </c>
      <c r="G170" s="4">
        <v>39976</v>
      </c>
      <c r="H170" s="3" t="s">
        <v>663</v>
      </c>
    </row>
    <row r="171" spans="2:8" ht="12.75">
      <c r="B171" s="9">
        <v>78</v>
      </c>
      <c r="C171" s="3" t="s">
        <v>1885</v>
      </c>
      <c r="D171" s="3" t="s">
        <v>667</v>
      </c>
      <c r="E171" s="28" t="s">
        <v>664</v>
      </c>
      <c r="F171" s="3" t="s">
        <v>666</v>
      </c>
      <c r="G171" s="4">
        <v>39887</v>
      </c>
      <c r="H171" s="3" t="s">
        <v>665</v>
      </c>
    </row>
    <row r="172" spans="2:8" ht="12.75">
      <c r="B172" s="9">
        <v>40</v>
      </c>
      <c r="C172" s="3" t="s">
        <v>1885</v>
      </c>
      <c r="D172" s="3" t="s">
        <v>671</v>
      </c>
      <c r="E172" s="28" t="s">
        <v>669</v>
      </c>
      <c r="F172" s="3" t="s">
        <v>668</v>
      </c>
      <c r="G172" s="4">
        <v>39868</v>
      </c>
      <c r="H172" s="3" t="s">
        <v>670</v>
      </c>
    </row>
    <row r="173" spans="2:8" ht="12.75">
      <c r="B173" s="3">
        <v>0</v>
      </c>
      <c r="C173" s="3" t="s">
        <v>1885</v>
      </c>
      <c r="D173" s="3" t="s">
        <v>673</v>
      </c>
      <c r="E173" s="28" t="s">
        <v>675</v>
      </c>
      <c r="F173" s="3" t="s">
        <v>674</v>
      </c>
      <c r="G173" s="4">
        <v>39958</v>
      </c>
      <c r="H173" s="3" t="s">
        <v>672</v>
      </c>
    </row>
    <row r="174" spans="2:8" ht="12.75">
      <c r="B174" s="9">
        <v>1000</v>
      </c>
      <c r="C174" s="3" t="s">
        <v>1885</v>
      </c>
      <c r="D174" s="3" t="s">
        <v>678</v>
      </c>
      <c r="E174" s="27" t="s">
        <v>679</v>
      </c>
      <c r="F174" s="3" t="s">
        <v>677</v>
      </c>
      <c r="G174" s="4">
        <v>39885</v>
      </c>
      <c r="H174" s="3" t="s">
        <v>676</v>
      </c>
    </row>
    <row r="175" spans="2:8" ht="12.75">
      <c r="B175" s="12">
        <v>59</v>
      </c>
      <c r="C175" s="3" t="s">
        <v>1885</v>
      </c>
      <c r="D175" s="3" t="s">
        <v>321</v>
      </c>
      <c r="E175" s="28" t="s">
        <v>1926</v>
      </c>
      <c r="F175" s="3" t="s">
        <v>320</v>
      </c>
      <c r="G175" s="4">
        <v>40030</v>
      </c>
      <c r="H175" s="3" t="s">
        <v>680</v>
      </c>
    </row>
    <row r="176" spans="2:8" ht="12.75">
      <c r="B176" s="12">
        <v>281</v>
      </c>
      <c r="C176" s="3" t="s">
        <v>1885</v>
      </c>
      <c r="D176" s="3" t="s">
        <v>324</v>
      </c>
      <c r="E176" s="28" t="s">
        <v>1926</v>
      </c>
      <c r="F176" s="3" t="s">
        <v>323</v>
      </c>
      <c r="G176" s="4">
        <v>40035</v>
      </c>
      <c r="H176" s="3" t="s">
        <v>322</v>
      </c>
    </row>
    <row r="177" spans="2:8" ht="12.75">
      <c r="B177" s="13">
        <v>59</v>
      </c>
      <c r="C177" s="3" t="s">
        <v>1885</v>
      </c>
      <c r="D177" s="3" t="s">
        <v>325</v>
      </c>
      <c r="E177" s="28" t="s">
        <v>1956</v>
      </c>
      <c r="F177" s="3" t="s">
        <v>1969</v>
      </c>
      <c r="G177" s="4">
        <v>40005</v>
      </c>
      <c r="H177" s="3" t="s">
        <v>1968</v>
      </c>
    </row>
    <row r="178" spans="2:8" ht="12.75">
      <c r="B178" s="13">
        <v>29</v>
      </c>
      <c r="C178" s="3" t="s">
        <v>1885</v>
      </c>
      <c r="D178" s="3" t="s">
        <v>326</v>
      </c>
      <c r="E178" s="28" t="s">
        <v>1956</v>
      </c>
      <c r="F178" s="3" t="s">
        <v>1969</v>
      </c>
      <c r="G178" s="4">
        <v>40005</v>
      </c>
      <c r="H178" s="3" t="s">
        <v>1968</v>
      </c>
    </row>
    <row r="179" spans="2:8" ht="12.75">
      <c r="B179" s="13">
        <v>123</v>
      </c>
      <c r="C179" s="3" t="s">
        <v>1885</v>
      </c>
      <c r="D179" s="3" t="s">
        <v>327</v>
      </c>
      <c r="E179" s="28" t="s">
        <v>1956</v>
      </c>
      <c r="F179" s="3" t="s">
        <v>1969</v>
      </c>
      <c r="G179" s="4">
        <v>40005</v>
      </c>
      <c r="H179" s="3" t="s">
        <v>1968</v>
      </c>
    </row>
    <row r="180" spans="2:8" ht="12.75">
      <c r="B180" s="13">
        <v>25</v>
      </c>
      <c r="C180" s="3" t="s">
        <v>1885</v>
      </c>
      <c r="D180" s="3" t="s">
        <v>328</v>
      </c>
      <c r="E180" s="28" t="s">
        <v>1956</v>
      </c>
      <c r="F180" s="3" t="s">
        <v>1969</v>
      </c>
      <c r="G180" s="4">
        <v>40005</v>
      </c>
      <c r="H180" s="3" t="s">
        <v>1968</v>
      </c>
    </row>
    <row r="181" spans="2:8" ht="12.75">
      <c r="B181" s="13">
        <v>190</v>
      </c>
      <c r="C181" s="3" t="s">
        <v>1885</v>
      </c>
      <c r="D181" s="3" t="s">
        <v>329</v>
      </c>
      <c r="E181" s="28" t="s">
        <v>1956</v>
      </c>
      <c r="F181" s="3" t="s">
        <v>1969</v>
      </c>
      <c r="G181" s="4">
        <v>40005</v>
      </c>
      <c r="H181" s="3" t="s">
        <v>1968</v>
      </c>
    </row>
    <row r="182" spans="2:8" ht="12.75">
      <c r="B182" s="16">
        <v>100</v>
      </c>
      <c r="C182" s="3" t="s">
        <v>1885</v>
      </c>
      <c r="D182" s="4" t="s">
        <v>332</v>
      </c>
      <c r="E182" s="28" t="s">
        <v>1988</v>
      </c>
      <c r="F182" s="3" t="s">
        <v>331</v>
      </c>
      <c r="G182" s="4">
        <v>39973</v>
      </c>
      <c r="H182" s="3" t="s">
        <v>330</v>
      </c>
    </row>
    <row r="183" spans="2:8" ht="12.75">
      <c r="B183" s="16">
        <v>60</v>
      </c>
      <c r="C183" s="3" t="s">
        <v>1885</v>
      </c>
      <c r="D183" s="4" t="s">
        <v>333</v>
      </c>
      <c r="E183" s="28" t="s">
        <v>1988</v>
      </c>
      <c r="F183" s="3" t="s">
        <v>331</v>
      </c>
      <c r="G183" s="4">
        <v>39973</v>
      </c>
      <c r="H183" s="3" t="s">
        <v>330</v>
      </c>
    </row>
    <row r="184" spans="2:8" ht="12.75">
      <c r="B184" s="16">
        <v>60</v>
      </c>
      <c r="C184" s="3" t="s">
        <v>1885</v>
      </c>
      <c r="D184" s="3" t="s">
        <v>334</v>
      </c>
      <c r="E184" s="28" t="s">
        <v>1988</v>
      </c>
      <c r="F184" s="3" t="s">
        <v>331</v>
      </c>
      <c r="G184" s="4">
        <v>39973</v>
      </c>
      <c r="H184" s="3" t="s">
        <v>330</v>
      </c>
    </row>
    <row r="185" spans="2:8" ht="12.75">
      <c r="B185" s="20">
        <v>323</v>
      </c>
      <c r="C185" s="3" t="s">
        <v>1885</v>
      </c>
      <c r="D185" s="3" t="s">
        <v>340</v>
      </c>
      <c r="E185" s="28" t="s">
        <v>336</v>
      </c>
      <c r="F185" s="3" t="s">
        <v>335</v>
      </c>
      <c r="G185" s="4">
        <v>39877</v>
      </c>
      <c r="H185" s="3" t="s">
        <v>337</v>
      </c>
    </row>
    <row r="186" spans="2:8" ht="12.75">
      <c r="B186" s="20">
        <v>328</v>
      </c>
      <c r="C186" s="3" t="s">
        <v>1885</v>
      </c>
      <c r="D186" s="3" t="s">
        <v>341</v>
      </c>
      <c r="E186" s="28" t="s">
        <v>336</v>
      </c>
      <c r="F186" s="3" t="s">
        <v>339</v>
      </c>
      <c r="G186" s="4">
        <v>39882</v>
      </c>
      <c r="H186" s="3" t="s">
        <v>338</v>
      </c>
    </row>
    <row r="187" spans="1:8" ht="12.75">
      <c r="A187" s="21">
        <f>13+9+50+8</f>
        <v>80</v>
      </c>
      <c r="B187" s="21">
        <v>13</v>
      </c>
      <c r="C187" s="3" t="s">
        <v>1885</v>
      </c>
      <c r="D187" s="3" t="s">
        <v>345</v>
      </c>
      <c r="E187" s="28" t="s">
        <v>343</v>
      </c>
      <c r="F187" s="3" t="s">
        <v>344</v>
      </c>
      <c r="G187" s="4">
        <v>39980</v>
      </c>
      <c r="H187" s="3" t="s">
        <v>342</v>
      </c>
    </row>
    <row r="188" spans="2:8" ht="12.75">
      <c r="B188" s="21">
        <v>9</v>
      </c>
      <c r="C188" s="3" t="s">
        <v>1885</v>
      </c>
      <c r="D188" s="3" t="s">
        <v>347</v>
      </c>
      <c r="E188" s="28" t="s">
        <v>343</v>
      </c>
      <c r="F188" s="3" t="s">
        <v>348</v>
      </c>
      <c r="G188" s="4">
        <v>39944</v>
      </c>
      <c r="H188" s="3" t="s">
        <v>346</v>
      </c>
    </row>
    <row r="189" spans="2:8" ht="12.75">
      <c r="B189" s="21">
        <v>50</v>
      </c>
      <c r="C189" s="3" t="s">
        <v>1885</v>
      </c>
      <c r="D189" s="3" t="s">
        <v>351</v>
      </c>
      <c r="E189" s="28" t="s">
        <v>343</v>
      </c>
      <c r="F189" s="3" t="s">
        <v>350</v>
      </c>
      <c r="G189" s="4">
        <v>39876</v>
      </c>
      <c r="H189" s="3" t="s">
        <v>349</v>
      </c>
    </row>
    <row r="190" spans="1:8" ht="12.75">
      <c r="A190" s="22">
        <f>500+20</f>
        <v>520</v>
      </c>
      <c r="B190" s="22">
        <v>500</v>
      </c>
      <c r="C190" s="3" t="s">
        <v>1885</v>
      </c>
      <c r="D190" s="3" t="s">
        <v>354</v>
      </c>
      <c r="E190" s="28" t="s">
        <v>355</v>
      </c>
      <c r="F190" s="3" t="s">
        <v>353</v>
      </c>
      <c r="G190" s="4">
        <v>39948</v>
      </c>
      <c r="H190" s="3" t="s">
        <v>352</v>
      </c>
    </row>
    <row r="191" spans="2:8" ht="12.75">
      <c r="B191" s="16">
        <v>860</v>
      </c>
      <c r="C191" s="3" t="s">
        <v>1885</v>
      </c>
      <c r="D191" s="3" t="s">
        <v>358</v>
      </c>
      <c r="E191" s="28" t="s">
        <v>1988</v>
      </c>
      <c r="F191" s="3" t="s">
        <v>357</v>
      </c>
      <c r="G191" s="4">
        <v>40032</v>
      </c>
      <c r="H191" s="3" t="s">
        <v>356</v>
      </c>
    </row>
    <row r="192" spans="2:8" ht="12.75">
      <c r="B192" s="16">
        <v>65</v>
      </c>
      <c r="C192" s="3" t="s">
        <v>1885</v>
      </c>
      <c r="D192" s="3" t="s">
        <v>360</v>
      </c>
      <c r="E192" s="28" t="s">
        <v>1988</v>
      </c>
      <c r="F192" s="3" t="s">
        <v>361</v>
      </c>
      <c r="G192" s="4">
        <v>39868</v>
      </c>
      <c r="H192" s="3" t="s">
        <v>359</v>
      </c>
    </row>
    <row r="193" spans="2:8" ht="12.75">
      <c r="B193" s="9">
        <v>52</v>
      </c>
      <c r="C193" s="3" t="s">
        <v>1885</v>
      </c>
      <c r="D193" s="3" t="s">
        <v>364</v>
      </c>
      <c r="E193" s="28" t="s">
        <v>1928</v>
      </c>
      <c r="F193" s="3" t="s">
        <v>363</v>
      </c>
      <c r="G193" s="4">
        <v>39880</v>
      </c>
      <c r="H193" s="3" t="s">
        <v>362</v>
      </c>
    </row>
    <row r="194" spans="2:8" ht="12.75">
      <c r="B194" s="3">
        <v>27</v>
      </c>
      <c r="C194" s="3" t="s">
        <v>1885</v>
      </c>
      <c r="D194" s="3" t="s">
        <v>366</v>
      </c>
      <c r="E194" s="28" t="s">
        <v>367</v>
      </c>
      <c r="F194" s="3" t="s">
        <v>368</v>
      </c>
      <c r="G194" s="4">
        <v>40033</v>
      </c>
      <c r="H194" s="3" t="s">
        <v>365</v>
      </c>
    </row>
    <row r="195" spans="2:8" ht="12.75">
      <c r="B195" s="3">
        <f>1100-140</f>
        <v>960</v>
      </c>
      <c r="C195" s="3" t="s">
        <v>372</v>
      </c>
      <c r="D195" s="3" t="s">
        <v>1923</v>
      </c>
      <c r="E195" s="28" t="s">
        <v>370</v>
      </c>
      <c r="F195" s="3" t="s">
        <v>371</v>
      </c>
      <c r="G195" s="4">
        <v>39975</v>
      </c>
      <c r="H195" s="3" t="s">
        <v>369</v>
      </c>
    </row>
    <row r="196" spans="2:8" ht="12.75">
      <c r="B196" s="9">
        <v>140</v>
      </c>
      <c r="C196" s="3" t="s">
        <v>372</v>
      </c>
      <c r="D196" s="3" t="s">
        <v>1983</v>
      </c>
      <c r="E196" s="28" t="s">
        <v>370</v>
      </c>
      <c r="F196" s="3" t="s">
        <v>371</v>
      </c>
      <c r="G196" s="4">
        <v>39975</v>
      </c>
      <c r="H196" s="3" t="s">
        <v>369</v>
      </c>
    </row>
    <row r="197" spans="2:8" ht="12.75">
      <c r="B197" s="8">
        <v>38</v>
      </c>
      <c r="C197" s="3" t="s">
        <v>372</v>
      </c>
      <c r="D197" s="3" t="s">
        <v>1930</v>
      </c>
      <c r="E197" s="27" t="s">
        <v>375</v>
      </c>
      <c r="F197" s="3" t="s">
        <v>374</v>
      </c>
      <c r="G197" s="4">
        <v>40037</v>
      </c>
      <c r="H197" s="3" t="s">
        <v>373</v>
      </c>
    </row>
    <row r="198" spans="2:8" ht="12.75">
      <c r="B198" s="19">
        <v>7</v>
      </c>
      <c r="C198" s="3" t="s">
        <v>372</v>
      </c>
      <c r="D198" s="3" t="s">
        <v>1941</v>
      </c>
      <c r="E198" s="28" t="s">
        <v>1951</v>
      </c>
      <c r="F198" s="3" t="s">
        <v>377</v>
      </c>
      <c r="G198" s="4">
        <v>40042</v>
      </c>
      <c r="H198" s="3" t="s">
        <v>376</v>
      </c>
    </row>
    <row r="199" spans="2:8" ht="12.75">
      <c r="B199" s="3">
        <v>2</v>
      </c>
      <c r="C199" s="3" t="s">
        <v>372</v>
      </c>
      <c r="D199" s="3" t="s">
        <v>380</v>
      </c>
      <c r="E199" s="27" t="s">
        <v>381</v>
      </c>
      <c r="F199" s="3" t="s">
        <v>379</v>
      </c>
      <c r="G199" s="4">
        <v>40025</v>
      </c>
      <c r="H199" s="3" t="s">
        <v>378</v>
      </c>
    </row>
    <row r="200" spans="2:8" ht="12.75">
      <c r="B200" s="22">
        <v>20</v>
      </c>
      <c r="C200" s="3" t="s">
        <v>372</v>
      </c>
      <c r="D200" s="3" t="s">
        <v>385</v>
      </c>
      <c r="E200" s="28" t="s">
        <v>384</v>
      </c>
      <c r="F200" s="3" t="s">
        <v>383</v>
      </c>
      <c r="G200" s="4">
        <v>39752</v>
      </c>
      <c r="H200" s="3" t="s">
        <v>382</v>
      </c>
    </row>
    <row r="201" spans="2:8" ht="12.75">
      <c r="B201" s="10">
        <v>49</v>
      </c>
      <c r="C201" s="3" t="s">
        <v>372</v>
      </c>
      <c r="D201" s="3" t="s">
        <v>387</v>
      </c>
      <c r="E201" s="27" t="s">
        <v>2004</v>
      </c>
      <c r="F201" s="3" t="s">
        <v>386</v>
      </c>
      <c r="G201" s="4">
        <v>39861</v>
      </c>
      <c r="H201" s="3" t="s">
        <v>388</v>
      </c>
    </row>
    <row r="202" spans="2:8" ht="12.75">
      <c r="B202" s="21">
        <v>8</v>
      </c>
      <c r="C202" s="3" t="s">
        <v>372</v>
      </c>
      <c r="D202" s="3" t="s">
        <v>392</v>
      </c>
      <c r="E202" s="27" t="s">
        <v>343</v>
      </c>
      <c r="F202" s="3" t="s">
        <v>390</v>
      </c>
      <c r="G202" s="4">
        <v>39969</v>
      </c>
      <c r="H202" s="3" t="s">
        <v>391</v>
      </c>
    </row>
    <row r="203" spans="2:8" ht="12.75">
      <c r="B203" s="3">
        <v>26</v>
      </c>
      <c r="C203" s="3" t="s">
        <v>372</v>
      </c>
      <c r="D203" s="3" t="s">
        <v>394</v>
      </c>
      <c r="E203" s="28" t="s">
        <v>389</v>
      </c>
      <c r="F203" s="3" t="s">
        <v>661</v>
      </c>
      <c r="G203" s="4">
        <v>40037</v>
      </c>
      <c r="H203" s="3" t="s">
        <v>393</v>
      </c>
    </row>
    <row r="204" spans="2:8" ht="12.75">
      <c r="B204" s="12">
        <v>128</v>
      </c>
      <c r="C204" s="3" t="s">
        <v>372</v>
      </c>
      <c r="D204" s="3" t="s">
        <v>324</v>
      </c>
      <c r="E204" s="27" t="s">
        <v>397</v>
      </c>
      <c r="F204" s="3" t="s">
        <v>396</v>
      </c>
      <c r="G204" s="4">
        <v>40027</v>
      </c>
      <c r="H204" s="3" t="s">
        <v>395</v>
      </c>
    </row>
    <row r="205" spans="2:8" ht="12.75">
      <c r="B205" s="3">
        <v>25</v>
      </c>
      <c r="C205" s="3" t="s">
        <v>372</v>
      </c>
      <c r="D205" s="3" t="s">
        <v>399</v>
      </c>
      <c r="E205" s="28" t="s">
        <v>1926</v>
      </c>
      <c r="F205" s="3" t="s">
        <v>400</v>
      </c>
      <c r="G205" s="4">
        <v>39959</v>
      </c>
      <c r="H205" s="3" t="s">
        <v>398</v>
      </c>
    </row>
    <row r="206" spans="2:8" ht="12.75">
      <c r="B206" s="20">
        <v>55</v>
      </c>
      <c r="C206" s="3" t="s">
        <v>372</v>
      </c>
      <c r="D206" s="3" t="s">
        <v>340</v>
      </c>
      <c r="E206" s="27" t="s">
        <v>1928</v>
      </c>
      <c r="F206" s="3" t="s">
        <v>402</v>
      </c>
      <c r="G206" s="4">
        <v>39936</v>
      </c>
      <c r="H206" s="3" t="s">
        <v>401</v>
      </c>
    </row>
    <row r="207" spans="2:8" ht="12.75">
      <c r="B207" s="12">
        <v>68</v>
      </c>
      <c r="C207" s="3" t="s">
        <v>1921</v>
      </c>
      <c r="D207" s="3" t="s">
        <v>324</v>
      </c>
      <c r="E207" s="28" t="s">
        <v>405</v>
      </c>
      <c r="F207" s="3" t="s">
        <v>404</v>
      </c>
      <c r="G207" s="4">
        <v>39987</v>
      </c>
      <c r="H207" s="3" t="s">
        <v>403</v>
      </c>
    </row>
    <row r="208" spans="2:8" ht="12.75">
      <c r="B208" s="3">
        <v>6</v>
      </c>
      <c r="C208" s="3" t="s">
        <v>1921</v>
      </c>
      <c r="D208" s="3" t="s">
        <v>408</v>
      </c>
      <c r="E208" s="27" t="s">
        <v>2004</v>
      </c>
      <c r="F208" s="3" t="s">
        <v>407</v>
      </c>
      <c r="G208" s="4">
        <v>39960</v>
      </c>
      <c r="H208" s="3" t="s">
        <v>406</v>
      </c>
    </row>
    <row r="209" spans="2:8" ht="12.75">
      <c r="B209" s="10">
        <v>160</v>
      </c>
      <c r="C209" s="3" t="s">
        <v>1921</v>
      </c>
      <c r="D209" s="3" t="s">
        <v>411</v>
      </c>
      <c r="E209" s="28" t="s">
        <v>2004</v>
      </c>
      <c r="F209" s="3" t="s">
        <v>410</v>
      </c>
      <c r="G209" s="4">
        <v>39797</v>
      </c>
      <c r="H209" s="3" t="s">
        <v>409</v>
      </c>
    </row>
    <row r="210" spans="1:8" ht="12.75">
      <c r="A210" s="3">
        <f>SUM(B87:B210)</f>
        <v>27870</v>
      </c>
      <c r="B210" s="3">
        <v>1200</v>
      </c>
      <c r="C210" s="3" t="s">
        <v>1925</v>
      </c>
      <c r="D210" s="3" t="s">
        <v>1923</v>
      </c>
      <c r="E210" s="27" t="s">
        <v>1926</v>
      </c>
      <c r="F210" s="3" t="s">
        <v>413</v>
      </c>
      <c r="G210" s="4">
        <v>40049</v>
      </c>
      <c r="H210" s="3" t="s">
        <v>412</v>
      </c>
    </row>
    <row r="212" spans="1:8" ht="12.75">
      <c r="A212" s="1" t="s">
        <v>2138</v>
      </c>
      <c r="B212" s="3">
        <v>40</v>
      </c>
      <c r="C212" s="3" t="s">
        <v>1860</v>
      </c>
      <c r="D212" s="3" t="s">
        <v>2139</v>
      </c>
      <c r="E212" s="27" t="s">
        <v>1875</v>
      </c>
      <c r="F212" s="3" t="s">
        <v>994</v>
      </c>
      <c r="G212" s="4">
        <v>39937</v>
      </c>
      <c r="H212" s="3" t="s">
        <v>2140</v>
      </c>
    </row>
    <row r="213" spans="2:8" ht="12.75">
      <c r="B213" s="3">
        <v>54</v>
      </c>
      <c r="C213" s="3" t="s">
        <v>1860</v>
      </c>
      <c r="D213" s="3" t="s">
        <v>2141</v>
      </c>
      <c r="E213" s="27" t="s">
        <v>996</v>
      </c>
      <c r="F213" s="3" t="s">
        <v>995</v>
      </c>
      <c r="G213" s="4">
        <v>39934</v>
      </c>
      <c r="H213" s="3" t="s">
        <v>2142</v>
      </c>
    </row>
    <row r="214" spans="2:8" ht="12.75">
      <c r="B214" s="3">
        <v>331</v>
      </c>
      <c r="C214" s="3" t="s">
        <v>1860</v>
      </c>
      <c r="D214" s="3" t="s">
        <v>526</v>
      </c>
      <c r="E214" s="27" t="s">
        <v>997</v>
      </c>
      <c r="F214" s="3" t="s">
        <v>998</v>
      </c>
      <c r="G214" s="4">
        <v>40050</v>
      </c>
      <c r="H214" s="3" t="s">
        <v>2143</v>
      </c>
    </row>
    <row r="215" spans="2:8" ht="12.75">
      <c r="B215" s="3">
        <v>200</v>
      </c>
      <c r="C215" s="3" t="s">
        <v>1860</v>
      </c>
      <c r="D215" s="3" t="s">
        <v>2144</v>
      </c>
      <c r="E215" s="27" t="s">
        <v>999</v>
      </c>
      <c r="F215" s="3" t="s">
        <v>1000</v>
      </c>
      <c r="G215" s="4">
        <v>40037</v>
      </c>
      <c r="H215" s="3" t="s">
        <v>2145</v>
      </c>
    </row>
    <row r="216" spans="2:8" ht="12.75">
      <c r="B216" s="3">
        <v>70</v>
      </c>
      <c r="C216" s="3" t="s">
        <v>1860</v>
      </c>
      <c r="D216" s="3" t="s">
        <v>2146</v>
      </c>
      <c r="E216" s="27" t="s">
        <v>1875</v>
      </c>
      <c r="F216" s="3" t="s">
        <v>1001</v>
      </c>
      <c r="G216" s="4">
        <v>40018</v>
      </c>
      <c r="H216" s="3" t="s">
        <v>2147</v>
      </c>
    </row>
    <row r="217" spans="2:8" ht="12.75">
      <c r="B217" s="3">
        <v>77</v>
      </c>
      <c r="C217" s="3" t="s">
        <v>1860</v>
      </c>
      <c r="D217" s="3" t="s">
        <v>2139</v>
      </c>
      <c r="E217" s="27" t="s">
        <v>1002</v>
      </c>
      <c r="F217" s="3" t="s">
        <v>1003</v>
      </c>
      <c r="G217" s="4">
        <v>39953</v>
      </c>
      <c r="H217" s="3" t="s">
        <v>229</v>
      </c>
    </row>
    <row r="218" spans="2:8" ht="12.75">
      <c r="B218" s="3">
        <v>11</v>
      </c>
      <c r="C218" s="3" t="s">
        <v>1860</v>
      </c>
      <c r="D218" s="3" t="s">
        <v>230</v>
      </c>
      <c r="E218" s="27" t="s">
        <v>1004</v>
      </c>
      <c r="F218" s="3" t="s">
        <v>1005</v>
      </c>
      <c r="G218" s="4">
        <v>40032</v>
      </c>
      <c r="H218" s="3" t="s">
        <v>231</v>
      </c>
    </row>
    <row r="219" spans="2:8" ht="12.75">
      <c r="B219" s="3">
        <v>9</v>
      </c>
      <c r="C219" s="3" t="s">
        <v>1860</v>
      </c>
      <c r="D219" s="3" t="s">
        <v>232</v>
      </c>
      <c r="E219" s="27" t="s">
        <v>996</v>
      </c>
      <c r="F219" s="3" t="s">
        <v>1006</v>
      </c>
      <c r="G219" s="4">
        <v>39754</v>
      </c>
      <c r="H219" s="3" t="s">
        <v>233</v>
      </c>
    </row>
    <row r="220" spans="2:8" ht="12.75">
      <c r="B220" s="3">
        <v>85</v>
      </c>
      <c r="C220" s="3" t="s">
        <v>1860</v>
      </c>
      <c r="D220" s="3" t="s">
        <v>234</v>
      </c>
      <c r="E220" s="27" t="s">
        <v>1007</v>
      </c>
      <c r="F220" s="3" t="s">
        <v>1008</v>
      </c>
      <c r="G220" s="4">
        <v>39533</v>
      </c>
      <c r="H220" s="3" t="s">
        <v>235</v>
      </c>
    </row>
    <row r="221" spans="2:8" ht="12.75">
      <c r="B221" s="3">
        <v>100</v>
      </c>
      <c r="C221" s="3" t="s">
        <v>1860</v>
      </c>
      <c r="D221" s="3" t="s">
        <v>1861</v>
      </c>
      <c r="E221" s="27" t="s">
        <v>1009</v>
      </c>
      <c r="F221" s="3" t="s">
        <v>1010</v>
      </c>
      <c r="G221" s="4">
        <v>39996</v>
      </c>
      <c r="H221" s="3" t="s">
        <v>236</v>
      </c>
    </row>
    <row r="222" spans="2:8" ht="12.75">
      <c r="B222" s="3">
        <v>36</v>
      </c>
      <c r="C222" s="3" t="s">
        <v>372</v>
      </c>
      <c r="D222" s="3" t="s">
        <v>2144</v>
      </c>
      <c r="E222" s="27" t="s">
        <v>999</v>
      </c>
      <c r="F222" s="3" t="s">
        <v>1000</v>
      </c>
      <c r="G222" s="4">
        <v>40037</v>
      </c>
      <c r="H222" s="3" t="s">
        <v>2145</v>
      </c>
    </row>
    <row r="223" spans="2:8" ht="12.75">
      <c r="B223" s="3">
        <v>11</v>
      </c>
      <c r="C223" s="3" t="s">
        <v>372</v>
      </c>
      <c r="D223" s="3" t="s">
        <v>237</v>
      </c>
      <c r="E223" s="27" t="s">
        <v>997</v>
      </c>
      <c r="F223" s="3" t="s">
        <v>1011</v>
      </c>
      <c r="G223" s="4">
        <v>39883</v>
      </c>
      <c r="H223" s="3" t="s">
        <v>238</v>
      </c>
    </row>
    <row r="224" spans="1:8" ht="12.75">
      <c r="A224" s="3">
        <f>SUM(B212:B224)</f>
        <v>1046</v>
      </c>
      <c r="B224" s="3">
        <v>22</v>
      </c>
      <c r="C224" s="3" t="s">
        <v>1921</v>
      </c>
      <c r="D224" s="3" t="s">
        <v>2144</v>
      </c>
      <c r="E224" s="27" t="s">
        <v>999</v>
      </c>
      <c r="F224" s="3" t="s">
        <v>1000</v>
      </c>
      <c r="G224" s="4">
        <v>40037</v>
      </c>
      <c r="H224" s="3" t="s">
        <v>2145</v>
      </c>
    </row>
    <row r="226" spans="1:8" ht="12.75">
      <c r="A226" s="1" t="s">
        <v>804</v>
      </c>
      <c r="B226" s="3">
        <v>7</v>
      </c>
      <c r="C226" s="3" t="s">
        <v>1860</v>
      </c>
      <c r="D226" s="3" t="s">
        <v>805</v>
      </c>
      <c r="E226" s="27" t="s">
        <v>1012</v>
      </c>
      <c r="F226" s="3" t="s">
        <v>1013</v>
      </c>
      <c r="G226" s="4">
        <v>39791</v>
      </c>
      <c r="H226" s="3" t="s">
        <v>806</v>
      </c>
    </row>
    <row r="227" spans="2:8" ht="12.75">
      <c r="B227" s="3">
        <v>27</v>
      </c>
      <c r="C227" s="3" t="s">
        <v>1860</v>
      </c>
      <c r="D227" s="3" t="s">
        <v>807</v>
      </c>
      <c r="E227" s="27" t="s">
        <v>1014</v>
      </c>
      <c r="F227" s="3" t="s">
        <v>1015</v>
      </c>
      <c r="G227" s="4">
        <v>39871</v>
      </c>
      <c r="H227" s="3" t="s">
        <v>808</v>
      </c>
    </row>
    <row r="228" spans="2:8" ht="12.75">
      <c r="B228" s="3">
        <v>30</v>
      </c>
      <c r="C228" s="3" t="s">
        <v>1860</v>
      </c>
      <c r="D228" s="3" t="s">
        <v>809</v>
      </c>
      <c r="E228" s="27" t="s">
        <v>1016</v>
      </c>
      <c r="F228" s="3" t="s">
        <v>1017</v>
      </c>
      <c r="G228" s="4">
        <v>39996</v>
      </c>
      <c r="H228" s="3" t="s">
        <v>810</v>
      </c>
    </row>
    <row r="229" spans="2:8" ht="12.75">
      <c r="B229" s="3">
        <v>10</v>
      </c>
      <c r="C229" s="3" t="s">
        <v>1860</v>
      </c>
      <c r="D229" s="3" t="s">
        <v>811</v>
      </c>
      <c r="E229" s="27" t="s">
        <v>1018</v>
      </c>
      <c r="F229" s="3" t="s">
        <v>1019</v>
      </c>
      <c r="G229" s="4">
        <v>39880</v>
      </c>
      <c r="H229" s="3" t="s">
        <v>812</v>
      </c>
    </row>
    <row r="230" spans="2:8" ht="12.75">
      <c r="B230" s="3">
        <v>400</v>
      </c>
      <c r="C230" s="3" t="s">
        <v>1860</v>
      </c>
      <c r="D230" s="3" t="s">
        <v>1771</v>
      </c>
      <c r="E230" s="27" t="s">
        <v>1020</v>
      </c>
      <c r="F230" s="3" t="s">
        <v>1021</v>
      </c>
      <c r="G230" s="4">
        <v>39848</v>
      </c>
      <c r="H230" s="3" t="s">
        <v>813</v>
      </c>
    </row>
    <row r="231" spans="2:8" ht="12.75">
      <c r="B231" s="3">
        <v>100</v>
      </c>
      <c r="C231" s="3" t="s">
        <v>1885</v>
      </c>
      <c r="D231" s="3" t="s">
        <v>809</v>
      </c>
      <c r="E231" s="27" t="s">
        <v>1016</v>
      </c>
      <c r="F231" s="3" t="s">
        <v>1022</v>
      </c>
      <c r="G231" s="4">
        <v>39983</v>
      </c>
      <c r="H231" s="3" t="s">
        <v>814</v>
      </c>
    </row>
    <row r="232" spans="2:8" ht="12.75">
      <c r="B232" s="3">
        <v>24</v>
      </c>
      <c r="C232" s="3" t="s">
        <v>1885</v>
      </c>
      <c r="D232" s="3" t="s">
        <v>815</v>
      </c>
      <c r="E232" s="27" t="s">
        <v>1023</v>
      </c>
      <c r="F232" s="3" t="s">
        <v>1024</v>
      </c>
      <c r="G232" s="4">
        <v>39994</v>
      </c>
      <c r="H232" s="3" t="s">
        <v>816</v>
      </c>
    </row>
    <row r="233" spans="2:8" ht="12.75">
      <c r="B233" s="6">
        <v>27</v>
      </c>
      <c r="C233" s="3" t="s">
        <v>1885</v>
      </c>
      <c r="D233" s="3" t="s">
        <v>817</v>
      </c>
      <c r="E233" s="27" t="s">
        <v>1025</v>
      </c>
      <c r="F233" s="3" t="s">
        <v>1026</v>
      </c>
      <c r="G233" s="4">
        <v>39966</v>
      </c>
      <c r="H233" s="3" t="s">
        <v>818</v>
      </c>
    </row>
    <row r="234" spans="2:8" ht="12.75">
      <c r="B234" s="6">
        <v>122</v>
      </c>
      <c r="C234" s="3" t="s">
        <v>1885</v>
      </c>
      <c r="D234" s="3" t="s">
        <v>809</v>
      </c>
      <c r="E234" s="27" t="s">
        <v>1027</v>
      </c>
      <c r="F234" s="3" t="s">
        <v>1028</v>
      </c>
      <c r="G234" s="4">
        <v>39892</v>
      </c>
      <c r="H234" s="3" t="s">
        <v>819</v>
      </c>
    </row>
    <row r="235" spans="2:8" ht="12.75">
      <c r="B235" s="6">
        <v>60</v>
      </c>
      <c r="C235" s="3" t="s">
        <v>1885</v>
      </c>
      <c r="D235" s="3" t="s">
        <v>820</v>
      </c>
      <c r="E235" s="27" t="s">
        <v>1029</v>
      </c>
      <c r="F235" s="3" t="s">
        <v>1030</v>
      </c>
      <c r="G235" s="4">
        <v>39972</v>
      </c>
      <c r="H235" s="3" t="s">
        <v>821</v>
      </c>
    </row>
    <row r="236" spans="2:8" ht="12.75">
      <c r="B236" s="6">
        <v>47</v>
      </c>
      <c r="C236" s="3" t="s">
        <v>1885</v>
      </c>
      <c r="D236" s="3" t="s">
        <v>811</v>
      </c>
      <c r="E236" s="27" t="s">
        <v>1018</v>
      </c>
      <c r="F236" s="3" t="s">
        <v>1031</v>
      </c>
      <c r="G236" s="4">
        <v>39589</v>
      </c>
      <c r="H236" s="3" t="s">
        <v>822</v>
      </c>
    </row>
    <row r="237" spans="1:8" ht="12.75">
      <c r="A237" s="3">
        <f>SUM(B226:B237)</f>
        <v>861</v>
      </c>
      <c r="B237" s="6">
        <v>7</v>
      </c>
      <c r="C237" s="3" t="s">
        <v>1885</v>
      </c>
      <c r="D237" s="3" t="s">
        <v>823</v>
      </c>
      <c r="E237" s="27" t="s">
        <v>1032</v>
      </c>
      <c r="F237" s="3" t="s">
        <v>1033</v>
      </c>
      <c r="G237" s="4">
        <v>39980</v>
      </c>
      <c r="H237" s="3" t="s">
        <v>824</v>
      </c>
    </row>
    <row r="239" spans="1:8" ht="12.75">
      <c r="A239" s="1" t="s">
        <v>825</v>
      </c>
      <c r="B239" s="3">
        <v>8</v>
      </c>
      <c r="C239" s="3" t="s">
        <v>1921</v>
      </c>
      <c r="D239" s="3" t="s">
        <v>826</v>
      </c>
      <c r="E239" s="27" t="s">
        <v>1034</v>
      </c>
      <c r="F239" s="3" t="s">
        <v>1035</v>
      </c>
      <c r="G239" s="4">
        <v>39980</v>
      </c>
      <c r="H239" s="3" t="s">
        <v>827</v>
      </c>
    </row>
    <row r="241" spans="1:8" ht="12.75">
      <c r="A241" s="2" t="s">
        <v>239</v>
      </c>
      <c r="B241" s="3">
        <v>159</v>
      </c>
      <c r="C241" s="3" t="s">
        <v>1860</v>
      </c>
      <c r="D241" s="3" t="s">
        <v>1771</v>
      </c>
      <c r="E241" s="27" t="s">
        <v>1076</v>
      </c>
      <c r="F241" s="3" t="s">
        <v>1077</v>
      </c>
      <c r="G241" s="4">
        <v>40008</v>
      </c>
      <c r="H241" s="3" t="s">
        <v>1078</v>
      </c>
    </row>
    <row r="242" spans="1:8" ht="12.75">
      <c r="A242" s="2"/>
      <c r="B242" s="3">
        <v>200</v>
      </c>
      <c r="C242" s="3" t="s">
        <v>1860</v>
      </c>
      <c r="D242" s="3" t="s">
        <v>1771</v>
      </c>
      <c r="E242" s="27" t="s">
        <v>791</v>
      </c>
      <c r="F242" s="3" t="s">
        <v>592</v>
      </c>
      <c r="G242" s="4">
        <v>39945</v>
      </c>
      <c r="H242" s="3" t="s">
        <v>932</v>
      </c>
    </row>
    <row r="243" spans="1:8" ht="12.75">
      <c r="A243" s="3" t="s">
        <v>1321</v>
      </c>
      <c r="B243" s="3">
        <v>51</v>
      </c>
      <c r="C243" s="3" t="s">
        <v>1860</v>
      </c>
      <c r="D243" s="3" t="s">
        <v>828</v>
      </c>
      <c r="E243" s="27" t="s">
        <v>1036</v>
      </c>
      <c r="F243" s="3" t="s">
        <v>1037</v>
      </c>
      <c r="G243" s="4">
        <v>39968</v>
      </c>
      <c r="H243" s="3" t="s">
        <v>829</v>
      </c>
    </row>
    <row r="244" spans="1:8" ht="12.75">
      <c r="A244" s="31">
        <f>80+250+1780+400+1000+10</f>
        <v>3520</v>
      </c>
      <c r="B244" s="3">
        <v>80</v>
      </c>
      <c r="C244" s="3" t="s">
        <v>1860</v>
      </c>
      <c r="D244" s="3" t="s">
        <v>830</v>
      </c>
      <c r="E244" s="27" t="s">
        <v>1038</v>
      </c>
      <c r="F244" s="3" t="s">
        <v>1039</v>
      </c>
      <c r="G244" s="4">
        <v>40018</v>
      </c>
      <c r="H244" s="23" t="s">
        <v>831</v>
      </c>
    </row>
    <row r="245" spans="2:8" ht="12.75">
      <c r="B245" s="3">
        <f>63+179</f>
        <v>242</v>
      </c>
      <c r="C245" s="3" t="s">
        <v>1860</v>
      </c>
      <c r="D245" s="3" t="s">
        <v>828</v>
      </c>
      <c r="E245" s="27" t="s">
        <v>1040</v>
      </c>
      <c r="F245" s="3" t="s">
        <v>1041</v>
      </c>
      <c r="G245" s="4">
        <v>40025</v>
      </c>
      <c r="H245" s="3" t="s">
        <v>832</v>
      </c>
    </row>
    <row r="246" spans="1:8" ht="12.75">
      <c r="A246" s="32"/>
      <c r="B246" s="3">
        <v>250</v>
      </c>
      <c r="C246" s="3" t="s">
        <v>1860</v>
      </c>
      <c r="D246" s="3" t="s">
        <v>833</v>
      </c>
      <c r="E246" s="27" t="s">
        <v>1038</v>
      </c>
      <c r="F246" s="3" t="s">
        <v>1042</v>
      </c>
      <c r="G246" s="4">
        <v>40010</v>
      </c>
      <c r="H246" s="3" t="s">
        <v>834</v>
      </c>
    </row>
    <row r="247" spans="1:8" ht="12.75">
      <c r="A247" s="1"/>
      <c r="B247" s="3">
        <v>1780</v>
      </c>
      <c r="C247" s="3" t="s">
        <v>1860</v>
      </c>
      <c r="D247" s="3" t="s">
        <v>835</v>
      </c>
      <c r="E247" s="27" t="s">
        <v>1043</v>
      </c>
      <c r="F247" s="3" t="s">
        <v>1044</v>
      </c>
      <c r="G247" s="4">
        <v>40009</v>
      </c>
      <c r="H247" s="3" t="s">
        <v>836</v>
      </c>
    </row>
    <row r="248" spans="1:8" ht="12.75">
      <c r="A248" s="1"/>
      <c r="B248" s="3">
        <f>17+25</f>
        <v>42</v>
      </c>
      <c r="C248" s="3" t="s">
        <v>1860</v>
      </c>
      <c r="D248" s="3" t="s">
        <v>837</v>
      </c>
      <c r="E248" s="27" t="s">
        <v>1045</v>
      </c>
      <c r="F248" s="3" t="s">
        <v>1046</v>
      </c>
      <c r="G248" s="4">
        <v>39861</v>
      </c>
      <c r="H248" s="3" t="s">
        <v>838</v>
      </c>
    </row>
    <row r="249" spans="1:8" ht="12.75">
      <c r="A249" s="1"/>
      <c r="B249" s="3">
        <v>200</v>
      </c>
      <c r="C249" s="3" t="s">
        <v>1860</v>
      </c>
      <c r="D249" s="3" t="s">
        <v>839</v>
      </c>
      <c r="E249" s="27" t="s">
        <v>1047</v>
      </c>
      <c r="F249" s="3" t="s">
        <v>1048</v>
      </c>
      <c r="G249" s="4">
        <v>40008</v>
      </c>
      <c r="H249" s="3" t="s">
        <v>840</v>
      </c>
    </row>
    <row r="250" spans="1:8" ht="12.75">
      <c r="A250" s="1"/>
      <c r="B250" s="3">
        <v>44</v>
      </c>
      <c r="C250" s="3" t="s">
        <v>1860</v>
      </c>
      <c r="D250" s="3" t="s">
        <v>841</v>
      </c>
      <c r="E250" s="27" t="s">
        <v>1049</v>
      </c>
      <c r="F250" s="3" t="s">
        <v>1050</v>
      </c>
      <c r="G250" s="4">
        <v>39959</v>
      </c>
      <c r="H250" s="3" t="s">
        <v>842</v>
      </c>
    </row>
    <row r="251" spans="1:8" ht="12.75">
      <c r="A251" s="1"/>
      <c r="B251" s="3">
        <v>138</v>
      </c>
      <c r="C251" s="3" t="s">
        <v>1860</v>
      </c>
      <c r="D251" s="3" t="s">
        <v>843</v>
      </c>
      <c r="E251" s="27" t="s">
        <v>1049</v>
      </c>
      <c r="F251" s="3" t="s">
        <v>1051</v>
      </c>
      <c r="G251" s="4">
        <v>39291</v>
      </c>
      <c r="H251" s="3" t="s">
        <v>844</v>
      </c>
    </row>
    <row r="252" spans="1:8" ht="12.75">
      <c r="A252" s="1"/>
      <c r="B252" s="3">
        <v>24</v>
      </c>
      <c r="C252" s="3" t="s">
        <v>1860</v>
      </c>
      <c r="D252" s="3" t="s">
        <v>841</v>
      </c>
      <c r="E252" s="27" t="s">
        <v>1052</v>
      </c>
      <c r="F252" s="3" t="s">
        <v>1053</v>
      </c>
      <c r="G252" s="4">
        <v>39885</v>
      </c>
      <c r="H252" s="3" t="s">
        <v>845</v>
      </c>
    </row>
    <row r="253" spans="1:8" ht="12.75">
      <c r="A253" s="1"/>
      <c r="B253" s="3">
        <v>500</v>
      </c>
      <c r="C253" s="3" t="s">
        <v>1885</v>
      </c>
      <c r="D253" s="3" t="s">
        <v>846</v>
      </c>
      <c r="E253" s="27" t="s">
        <v>1040</v>
      </c>
      <c r="F253" s="3" t="s">
        <v>1054</v>
      </c>
      <c r="G253" s="4">
        <v>39861</v>
      </c>
      <c r="H253" s="3" t="s">
        <v>847</v>
      </c>
    </row>
    <row r="254" spans="1:8" ht="12.75">
      <c r="A254" s="1"/>
      <c r="B254" s="3">
        <v>65</v>
      </c>
      <c r="C254" s="3" t="s">
        <v>1885</v>
      </c>
      <c r="D254" s="3" t="s">
        <v>255</v>
      </c>
      <c r="E254" s="27" t="s">
        <v>1040</v>
      </c>
      <c r="F254" s="3" t="s">
        <v>1054</v>
      </c>
      <c r="G254" s="4">
        <v>39861</v>
      </c>
      <c r="H254" s="3" t="s">
        <v>847</v>
      </c>
    </row>
    <row r="255" spans="1:8" ht="12.75">
      <c r="A255" s="1"/>
      <c r="B255" s="3">
        <v>400</v>
      </c>
      <c r="C255" s="3" t="s">
        <v>1885</v>
      </c>
      <c r="D255" s="3" t="s">
        <v>833</v>
      </c>
      <c r="E255" s="27" t="s">
        <v>1055</v>
      </c>
      <c r="F255" s="3" t="s">
        <v>1056</v>
      </c>
      <c r="G255" s="4">
        <v>39965</v>
      </c>
      <c r="H255" s="3" t="s">
        <v>848</v>
      </c>
    </row>
    <row r="256" spans="1:8" ht="12.75">
      <c r="A256" s="1"/>
      <c r="B256" s="3">
        <v>215</v>
      </c>
      <c r="C256" s="3" t="s">
        <v>1885</v>
      </c>
      <c r="D256" s="3" t="s">
        <v>849</v>
      </c>
      <c r="E256" s="27" t="s">
        <v>1057</v>
      </c>
      <c r="F256" s="3" t="s">
        <v>1058</v>
      </c>
      <c r="G256" s="4">
        <v>39911</v>
      </c>
      <c r="H256" s="3" t="s">
        <v>850</v>
      </c>
    </row>
    <row r="257" spans="1:8" ht="12.75">
      <c r="A257" s="1"/>
      <c r="B257" s="3">
        <v>308</v>
      </c>
      <c r="C257" s="3" t="s">
        <v>1885</v>
      </c>
      <c r="D257" s="3" t="s">
        <v>2370</v>
      </c>
      <c r="E257" s="27" t="s">
        <v>1071</v>
      </c>
      <c r="F257" s="3" t="s">
        <v>1079</v>
      </c>
      <c r="G257" s="24">
        <v>40015</v>
      </c>
      <c r="H257" s="3" t="s">
        <v>1080</v>
      </c>
    </row>
    <row r="258" spans="1:8" ht="12.75">
      <c r="A258" s="1"/>
      <c r="B258" s="3">
        <v>1000</v>
      </c>
      <c r="C258" s="3" t="s">
        <v>1885</v>
      </c>
      <c r="D258" s="3" t="s">
        <v>835</v>
      </c>
      <c r="E258" s="27" t="s">
        <v>1059</v>
      </c>
      <c r="F258" s="3" t="s">
        <v>1060</v>
      </c>
      <c r="G258" s="4">
        <v>39626</v>
      </c>
      <c r="H258" s="3" t="s">
        <v>851</v>
      </c>
    </row>
    <row r="259" spans="2:8" ht="12.75">
      <c r="B259" s="3">
        <v>1200</v>
      </c>
      <c r="C259" s="3" t="s">
        <v>1885</v>
      </c>
      <c r="D259" s="3" t="s">
        <v>852</v>
      </c>
      <c r="E259" s="27" t="s">
        <v>1059</v>
      </c>
      <c r="F259" s="3" t="s">
        <v>1060</v>
      </c>
      <c r="G259" s="4">
        <v>39626</v>
      </c>
      <c r="H259" s="3" t="s">
        <v>851</v>
      </c>
    </row>
    <row r="260" spans="2:8" ht="12.75">
      <c r="B260" s="3">
        <v>10</v>
      </c>
      <c r="C260" s="3" t="s">
        <v>372</v>
      </c>
      <c r="D260" s="3" t="s">
        <v>833</v>
      </c>
      <c r="E260" s="27" t="s">
        <v>1055</v>
      </c>
      <c r="F260" s="3" t="s">
        <v>1061</v>
      </c>
      <c r="G260" s="4">
        <v>40011</v>
      </c>
      <c r="H260" s="3" t="s">
        <v>853</v>
      </c>
    </row>
    <row r="261" spans="2:8" ht="12.75">
      <c r="B261" s="3">
        <v>25</v>
      </c>
      <c r="C261" s="3" t="s">
        <v>372</v>
      </c>
      <c r="D261" s="3" t="s">
        <v>839</v>
      </c>
      <c r="E261" s="27" t="s">
        <v>1049</v>
      </c>
      <c r="F261" s="3" t="s">
        <v>1062</v>
      </c>
      <c r="G261" s="4">
        <v>39639</v>
      </c>
      <c r="H261" s="3" t="s">
        <v>854</v>
      </c>
    </row>
    <row r="262" spans="2:8" ht="12.75">
      <c r="B262" s="3">
        <v>8</v>
      </c>
      <c r="C262" s="3" t="s">
        <v>372</v>
      </c>
      <c r="D262" s="3" t="s">
        <v>855</v>
      </c>
      <c r="E262" s="27" t="s">
        <v>1063</v>
      </c>
      <c r="F262" s="3" t="s">
        <v>1064</v>
      </c>
      <c r="G262" s="4">
        <v>40011</v>
      </c>
      <c r="H262" s="3" t="s">
        <v>856</v>
      </c>
    </row>
    <row r="263" spans="2:8" ht="12.75">
      <c r="B263" s="3">
        <v>8</v>
      </c>
      <c r="C263" s="3" t="s">
        <v>372</v>
      </c>
      <c r="D263" s="3" t="s">
        <v>857</v>
      </c>
      <c r="E263" s="27" t="s">
        <v>1065</v>
      </c>
      <c r="F263" s="3" t="s">
        <v>1066</v>
      </c>
      <c r="G263" s="4">
        <v>40042</v>
      </c>
      <c r="H263" s="3" t="s">
        <v>858</v>
      </c>
    </row>
    <row r="264" spans="2:8" ht="12.75">
      <c r="B264" s="3">
        <v>72</v>
      </c>
      <c r="C264" s="3" t="s">
        <v>1921</v>
      </c>
      <c r="D264" s="3" t="s">
        <v>828</v>
      </c>
      <c r="E264" s="27" t="s">
        <v>1067</v>
      </c>
      <c r="F264" s="3" t="s">
        <v>1068</v>
      </c>
      <c r="G264" s="4">
        <v>39946</v>
      </c>
      <c r="H264" s="3" t="s">
        <v>859</v>
      </c>
    </row>
    <row r="265" spans="2:8" ht="12.75">
      <c r="B265" s="3">
        <v>14</v>
      </c>
      <c r="C265" s="3" t="s">
        <v>1921</v>
      </c>
      <c r="D265" s="3" t="s">
        <v>860</v>
      </c>
      <c r="E265" s="27" t="s">
        <v>1069</v>
      </c>
      <c r="F265" s="3" t="s">
        <v>1070</v>
      </c>
      <c r="G265" s="4">
        <v>40022</v>
      </c>
      <c r="H265" s="3" t="s">
        <v>861</v>
      </c>
    </row>
    <row r="266" spans="2:8" ht="12.75">
      <c r="B266" s="3">
        <v>35</v>
      </c>
      <c r="C266" s="3" t="s">
        <v>1921</v>
      </c>
      <c r="D266" s="3" t="s">
        <v>862</v>
      </c>
      <c r="E266" s="27" t="s">
        <v>1071</v>
      </c>
      <c r="F266" s="3" t="s">
        <v>1072</v>
      </c>
      <c r="G266" s="4">
        <v>40044</v>
      </c>
      <c r="H266" s="3" t="s">
        <v>863</v>
      </c>
    </row>
    <row r="267" spans="2:8" ht="12.75">
      <c r="B267" s="3">
        <v>80</v>
      </c>
      <c r="C267" s="3" t="s">
        <v>1925</v>
      </c>
      <c r="D267" s="3" t="s">
        <v>1771</v>
      </c>
      <c r="E267" s="27" t="s">
        <v>1073</v>
      </c>
      <c r="F267" s="3" t="s">
        <v>1074</v>
      </c>
      <c r="G267" s="4">
        <v>39620</v>
      </c>
      <c r="H267" s="3" t="s">
        <v>864</v>
      </c>
    </row>
    <row r="268" spans="1:8" ht="12.75">
      <c r="A268" s="3">
        <f>SUM(B241:B268)</f>
        <v>7216</v>
      </c>
      <c r="B268" s="3">
        <v>66</v>
      </c>
      <c r="C268" s="3" t="s">
        <v>1925</v>
      </c>
      <c r="D268" s="3" t="s">
        <v>1771</v>
      </c>
      <c r="E268" s="27" t="s">
        <v>1055</v>
      </c>
      <c r="F268" s="3" t="s">
        <v>1075</v>
      </c>
      <c r="G268" s="4">
        <v>39832</v>
      </c>
      <c r="H268" s="3" t="s">
        <v>865</v>
      </c>
    </row>
    <row r="269" ht="12.75">
      <c r="G269" s="4"/>
    </row>
    <row r="270" spans="1:8" ht="12.75">
      <c r="A270" s="2" t="s">
        <v>417</v>
      </c>
      <c r="B270" s="3">
        <v>120</v>
      </c>
      <c r="C270" s="3" t="s">
        <v>1860</v>
      </c>
      <c r="D270" s="3" t="s">
        <v>526</v>
      </c>
      <c r="E270" s="27" t="s">
        <v>1081</v>
      </c>
      <c r="F270" s="3" t="s">
        <v>1082</v>
      </c>
      <c r="G270" s="4">
        <v>40003</v>
      </c>
      <c r="H270" s="3" t="s">
        <v>419</v>
      </c>
    </row>
    <row r="271" spans="1:8" ht="12.75">
      <c r="A271" s="7"/>
      <c r="B271" s="3">
        <v>30</v>
      </c>
      <c r="C271" s="3" t="s">
        <v>1860</v>
      </c>
      <c r="D271" s="3" t="s">
        <v>418</v>
      </c>
      <c r="E271" s="27" t="s">
        <v>1081</v>
      </c>
      <c r="F271" s="3" t="s">
        <v>1082</v>
      </c>
      <c r="G271" s="4">
        <v>40003</v>
      </c>
      <c r="H271" s="3" t="s">
        <v>419</v>
      </c>
    </row>
    <row r="272" spans="1:8" ht="12.75">
      <c r="A272" s="3" t="s">
        <v>1317</v>
      </c>
      <c r="B272" s="3">
        <v>75</v>
      </c>
      <c r="C272" s="3" t="s">
        <v>1860</v>
      </c>
      <c r="D272" s="3" t="s">
        <v>420</v>
      </c>
      <c r="E272" s="27" t="s">
        <v>1081</v>
      </c>
      <c r="F272" s="3" t="s">
        <v>1083</v>
      </c>
      <c r="G272" s="4">
        <v>40026</v>
      </c>
      <c r="H272" s="23" t="s">
        <v>421</v>
      </c>
    </row>
    <row r="273" spans="1:8" ht="12.75">
      <c r="A273" s="30">
        <f>30+372+97</f>
        <v>499</v>
      </c>
      <c r="B273" s="3">
        <v>3</v>
      </c>
      <c r="C273" s="3" t="s">
        <v>1860</v>
      </c>
      <c r="D273" s="3" t="s">
        <v>422</v>
      </c>
      <c r="E273" s="27" t="s">
        <v>1081</v>
      </c>
      <c r="F273" s="3" t="s">
        <v>1083</v>
      </c>
      <c r="G273" s="4">
        <v>40026</v>
      </c>
      <c r="H273" s="23" t="s">
        <v>421</v>
      </c>
    </row>
    <row r="274" spans="2:8" ht="12.75">
      <c r="B274" s="3">
        <v>1</v>
      </c>
      <c r="C274" s="3" t="s">
        <v>1860</v>
      </c>
      <c r="D274" s="3" t="s">
        <v>423</v>
      </c>
      <c r="E274" s="27" t="s">
        <v>1081</v>
      </c>
      <c r="F274" s="3" t="s">
        <v>1083</v>
      </c>
      <c r="G274" s="4">
        <v>40026</v>
      </c>
      <c r="H274" s="23" t="s">
        <v>421</v>
      </c>
    </row>
    <row r="275" spans="2:8" ht="12.75">
      <c r="B275" s="3">
        <v>8</v>
      </c>
      <c r="C275" s="3" t="s">
        <v>1860</v>
      </c>
      <c r="D275" s="3" t="s">
        <v>424</v>
      </c>
      <c r="E275" s="27" t="s">
        <v>1081</v>
      </c>
      <c r="F275" s="3" t="s">
        <v>1083</v>
      </c>
      <c r="G275" s="4">
        <v>40026</v>
      </c>
      <c r="H275" s="23" t="s">
        <v>421</v>
      </c>
    </row>
    <row r="276" spans="2:8" ht="12.75">
      <c r="B276" s="3">
        <v>9</v>
      </c>
      <c r="C276" s="3" t="s">
        <v>1860</v>
      </c>
      <c r="D276" s="3" t="s">
        <v>425</v>
      </c>
      <c r="E276" s="27" t="s">
        <v>1081</v>
      </c>
      <c r="F276" s="3" t="s">
        <v>1083</v>
      </c>
      <c r="G276" s="4">
        <v>40026</v>
      </c>
      <c r="H276" s="23" t="s">
        <v>421</v>
      </c>
    </row>
    <row r="277" spans="2:8" ht="12.75">
      <c r="B277" s="3">
        <v>1</v>
      </c>
      <c r="C277" s="3" t="s">
        <v>1860</v>
      </c>
      <c r="D277" s="3" t="s">
        <v>1319</v>
      </c>
      <c r="E277" s="27" t="s">
        <v>1081</v>
      </c>
      <c r="F277" s="3" t="s">
        <v>1083</v>
      </c>
      <c r="G277" s="4">
        <v>40026</v>
      </c>
      <c r="H277" s="23" t="s">
        <v>421</v>
      </c>
    </row>
    <row r="278" spans="2:8" ht="12.75">
      <c r="B278" s="3">
        <v>1</v>
      </c>
      <c r="C278" s="3" t="s">
        <v>1860</v>
      </c>
      <c r="D278" s="3" t="s">
        <v>1318</v>
      </c>
      <c r="E278" s="27" t="s">
        <v>1081</v>
      </c>
      <c r="F278" s="3" t="s">
        <v>1083</v>
      </c>
      <c r="G278" s="4">
        <v>40026</v>
      </c>
      <c r="H278" s="23" t="s">
        <v>421</v>
      </c>
    </row>
    <row r="279" spans="2:8" ht="12.75">
      <c r="B279" s="3">
        <v>5</v>
      </c>
      <c r="C279" s="3" t="s">
        <v>1860</v>
      </c>
      <c r="D279" s="3" t="s">
        <v>426</v>
      </c>
      <c r="E279" s="27" t="s">
        <v>1081</v>
      </c>
      <c r="F279" s="3" t="s">
        <v>1083</v>
      </c>
      <c r="G279" s="4">
        <v>40026</v>
      </c>
      <c r="H279" s="23" t="s">
        <v>421</v>
      </c>
    </row>
    <row r="280" spans="2:8" ht="12.75">
      <c r="B280" s="3">
        <v>9</v>
      </c>
      <c r="C280" s="3" t="s">
        <v>1860</v>
      </c>
      <c r="D280" s="3" t="s">
        <v>427</v>
      </c>
      <c r="E280" s="27" t="s">
        <v>1081</v>
      </c>
      <c r="F280" s="3" t="s">
        <v>1083</v>
      </c>
      <c r="G280" s="4">
        <v>40026</v>
      </c>
      <c r="H280" s="23" t="s">
        <v>421</v>
      </c>
    </row>
    <row r="281" spans="2:8" ht="12.75">
      <c r="B281" s="3">
        <v>372</v>
      </c>
      <c r="C281" s="3" t="s">
        <v>1860</v>
      </c>
      <c r="D281" s="3" t="s">
        <v>428</v>
      </c>
      <c r="E281" s="27" t="s">
        <v>1084</v>
      </c>
      <c r="F281" s="3" t="s">
        <v>1085</v>
      </c>
      <c r="G281" s="4">
        <v>39735</v>
      </c>
      <c r="H281" s="3" t="s">
        <v>429</v>
      </c>
    </row>
    <row r="282" spans="2:8" ht="12.75">
      <c r="B282" s="3">
        <v>97</v>
      </c>
      <c r="C282" s="3" t="s">
        <v>1860</v>
      </c>
      <c r="D282" s="3" t="s">
        <v>428</v>
      </c>
      <c r="E282" s="27" t="s">
        <v>1081</v>
      </c>
      <c r="F282" s="3" t="s">
        <v>1086</v>
      </c>
      <c r="G282" s="4">
        <v>39792</v>
      </c>
      <c r="H282" s="3" t="s">
        <v>430</v>
      </c>
    </row>
    <row r="283" spans="2:8" ht="12.75">
      <c r="B283" s="3">
        <v>26</v>
      </c>
      <c r="C283" s="3" t="s">
        <v>1860</v>
      </c>
      <c r="D283" s="3" t="s">
        <v>431</v>
      </c>
      <c r="E283" s="27" t="s">
        <v>1087</v>
      </c>
      <c r="F283" s="3" t="s">
        <v>1088</v>
      </c>
      <c r="G283" s="4">
        <v>39801</v>
      </c>
      <c r="H283" s="3" t="s">
        <v>432</v>
      </c>
    </row>
    <row r="284" spans="2:8" ht="12.75">
      <c r="B284" s="3">
        <v>12</v>
      </c>
      <c r="C284" s="3" t="s">
        <v>1885</v>
      </c>
      <c r="D284" s="3" t="s">
        <v>433</v>
      </c>
      <c r="E284" s="27" t="s">
        <v>1089</v>
      </c>
      <c r="F284" s="3" t="s">
        <v>1090</v>
      </c>
      <c r="G284" s="4">
        <v>39975</v>
      </c>
      <c r="H284" s="3" t="s">
        <v>434</v>
      </c>
    </row>
    <row r="285" spans="2:8" ht="12.75">
      <c r="B285" s="3">
        <v>127</v>
      </c>
      <c r="C285" s="3" t="s">
        <v>1885</v>
      </c>
      <c r="D285" s="3" t="s">
        <v>435</v>
      </c>
      <c r="E285" s="27" t="s">
        <v>1081</v>
      </c>
      <c r="F285" s="3" t="s">
        <v>1091</v>
      </c>
      <c r="G285" s="4">
        <v>39850</v>
      </c>
      <c r="H285" s="3" t="s">
        <v>436</v>
      </c>
    </row>
    <row r="286" spans="2:8" ht="12.75">
      <c r="B286" s="3">
        <v>100</v>
      </c>
      <c r="C286" s="3" t="s">
        <v>1885</v>
      </c>
      <c r="D286" s="3" t="s">
        <v>437</v>
      </c>
      <c r="E286" s="27" t="s">
        <v>1875</v>
      </c>
      <c r="F286" s="3" t="s">
        <v>1092</v>
      </c>
      <c r="G286" s="4">
        <v>39841</v>
      </c>
      <c r="H286" s="3" t="s">
        <v>438</v>
      </c>
    </row>
    <row r="287" spans="2:8" ht="12.75">
      <c r="B287" s="3">
        <v>150</v>
      </c>
      <c r="C287" s="3" t="s">
        <v>1885</v>
      </c>
      <c r="D287" s="3" t="s">
        <v>439</v>
      </c>
      <c r="E287" s="27" t="s">
        <v>1093</v>
      </c>
      <c r="F287" s="3" t="s">
        <v>1094</v>
      </c>
      <c r="G287" s="4">
        <v>39967</v>
      </c>
      <c r="H287" s="3" t="s">
        <v>440</v>
      </c>
    </row>
    <row r="288" spans="2:8" ht="12.75">
      <c r="B288" s="3">
        <v>100</v>
      </c>
      <c r="C288" s="3" t="s">
        <v>1885</v>
      </c>
      <c r="D288" s="3" t="s">
        <v>441</v>
      </c>
      <c r="E288" s="27" t="s">
        <v>1095</v>
      </c>
      <c r="F288" s="3" t="s">
        <v>1096</v>
      </c>
      <c r="G288" s="4">
        <v>39874</v>
      </c>
      <c r="H288" s="3" t="s">
        <v>442</v>
      </c>
    </row>
    <row r="289" spans="2:8" ht="12.75">
      <c r="B289" s="3">
        <v>20</v>
      </c>
      <c r="C289" s="3" t="s">
        <v>1885</v>
      </c>
      <c r="D289" s="3" t="s">
        <v>443</v>
      </c>
      <c r="E289" s="27" t="s">
        <v>1097</v>
      </c>
      <c r="F289" s="4" t="s">
        <v>1098</v>
      </c>
      <c r="G289" s="4">
        <v>39891</v>
      </c>
      <c r="H289" s="3" t="s">
        <v>444</v>
      </c>
    </row>
    <row r="290" spans="2:8" ht="12.75">
      <c r="B290" s="3">
        <v>4</v>
      </c>
      <c r="C290" s="3" t="s">
        <v>372</v>
      </c>
      <c r="D290" s="3" t="s">
        <v>445</v>
      </c>
      <c r="E290" s="27" t="s">
        <v>1099</v>
      </c>
      <c r="F290" s="4" t="s">
        <v>1100</v>
      </c>
      <c r="G290" s="4">
        <v>40036</v>
      </c>
      <c r="H290" s="3" t="s">
        <v>446</v>
      </c>
    </row>
    <row r="291" spans="2:8" ht="12.75">
      <c r="B291" s="3">
        <v>14</v>
      </c>
      <c r="C291" s="3" t="s">
        <v>372</v>
      </c>
      <c r="D291" s="3" t="s">
        <v>447</v>
      </c>
      <c r="E291" s="27" t="s">
        <v>1081</v>
      </c>
      <c r="F291" s="3" t="s">
        <v>1101</v>
      </c>
      <c r="G291" s="4">
        <v>39816</v>
      </c>
      <c r="H291" s="3" t="s">
        <v>448</v>
      </c>
    </row>
    <row r="292" spans="1:8" ht="12.75">
      <c r="A292" s="3">
        <f>SUM(B270:B292)</f>
        <v>1344</v>
      </c>
      <c r="B292" s="3">
        <v>60</v>
      </c>
      <c r="C292" s="3" t="s">
        <v>1921</v>
      </c>
      <c r="D292" s="3" t="s">
        <v>449</v>
      </c>
      <c r="E292" s="27" t="s">
        <v>1102</v>
      </c>
      <c r="F292" s="3" t="s">
        <v>1103</v>
      </c>
      <c r="G292" s="4">
        <v>39994</v>
      </c>
      <c r="H292" s="3" t="s">
        <v>450</v>
      </c>
    </row>
    <row r="294" spans="1:8" ht="12.75">
      <c r="A294" s="1" t="s">
        <v>457</v>
      </c>
      <c r="B294" s="3">
        <v>1194</v>
      </c>
      <c r="C294" s="3" t="s">
        <v>1860</v>
      </c>
      <c r="D294" s="3" t="s">
        <v>451</v>
      </c>
      <c r="E294" s="27" t="s">
        <v>1104</v>
      </c>
      <c r="F294" s="3" t="s">
        <v>1105</v>
      </c>
      <c r="G294" s="4">
        <v>40039</v>
      </c>
      <c r="H294" s="3" t="s">
        <v>452</v>
      </c>
    </row>
    <row r="295" spans="2:8" ht="12.75">
      <c r="B295" s="3">
        <v>55</v>
      </c>
      <c r="C295" s="3" t="s">
        <v>1860</v>
      </c>
      <c r="D295" s="3" t="s">
        <v>453</v>
      </c>
      <c r="E295" s="27" t="s">
        <v>1106</v>
      </c>
      <c r="F295" s="3" t="s">
        <v>1107</v>
      </c>
      <c r="G295" s="4">
        <v>39647</v>
      </c>
      <c r="H295" s="3" t="s">
        <v>454</v>
      </c>
    </row>
    <row r="296" spans="1:8" ht="12.75">
      <c r="A296" s="3">
        <f>SUM(B294:B296)</f>
        <v>1339</v>
      </c>
      <c r="B296" s="3">
        <v>90</v>
      </c>
      <c r="C296" s="3" t="s">
        <v>1925</v>
      </c>
      <c r="D296" s="3" t="s">
        <v>455</v>
      </c>
      <c r="E296" s="27" t="s">
        <v>1108</v>
      </c>
      <c r="F296" s="3" t="s">
        <v>1109</v>
      </c>
      <c r="G296" s="4">
        <v>40017</v>
      </c>
      <c r="H296" s="3" t="s">
        <v>456</v>
      </c>
    </row>
    <row r="298" spans="1:8" ht="12.75">
      <c r="A298" s="1" t="s">
        <v>458</v>
      </c>
      <c r="B298" s="3">
        <v>74</v>
      </c>
      <c r="C298" s="3" t="s">
        <v>1860</v>
      </c>
      <c r="D298" s="3" t="s">
        <v>240</v>
      </c>
      <c r="E298" s="27" t="s">
        <v>1110</v>
      </c>
      <c r="F298" s="3" t="s">
        <v>1111</v>
      </c>
      <c r="G298" s="4">
        <v>39794</v>
      </c>
      <c r="H298" s="3" t="s">
        <v>241</v>
      </c>
    </row>
    <row r="299" spans="2:8" ht="12.75">
      <c r="B299" s="3">
        <v>23</v>
      </c>
      <c r="C299" s="3" t="s">
        <v>1860</v>
      </c>
      <c r="D299" s="3" t="s">
        <v>242</v>
      </c>
      <c r="E299" s="27" t="s">
        <v>1875</v>
      </c>
      <c r="F299" s="3" t="s">
        <v>1112</v>
      </c>
      <c r="G299" s="4">
        <v>39974</v>
      </c>
      <c r="H299" s="3" t="s">
        <v>243</v>
      </c>
    </row>
    <row r="300" spans="2:8" ht="12.75">
      <c r="B300" s="3">
        <v>73</v>
      </c>
      <c r="C300" s="3" t="s">
        <v>1860</v>
      </c>
      <c r="D300" s="3" t="s">
        <v>244</v>
      </c>
      <c r="E300" s="27" t="s">
        <v>1875</v>
      </c>
      <c r="F300" s="3" t="s">
        <v>1113</v>
      </c>
      <c r="G300" s="4">
        <v>39917</v>
      </c>
      <c r="H300" s="3" t="s">
        <v>245</v>
      </c>
    </row>
    <row r="301" spans="2:8" ht="12.75">
      <c r="B301" s="3">
        <v>3</v>
      </c>
      <c r="C301" s="3" t="s">
        <v>1860</v>
      </c>
      <c r="D301" s="3" t="s">
        <v>246</v>
      </c>
      <c r="E301" s="27" t="s">
        <v>1114</v>
      </c>
      <c r="F301" s="3" t="s">
        <v>1115</v>
      </c>
      <c r="G301" s="4">
        <v>39926</v>
      </c>
      <c r="H301" s="3" t="s">
        <v>247</v>
      </c>
    </row>
    <row r="302" spans="2:8" ht="12.75">
      <c r="B302" s="3">
        <v>38</v>
      </c>
      <c r="C302" s="3" t="s">
        <v>1925</v>
      </c>
      <c r="D302" s="3" t="s">
        <v>459</v>
      </c>
      <c r="E302" s="27" t="s">
        <v>1116</v>
      </c>
      <c r="F302" s="3" t="s">
        <v>1117</v>
      </c>
      <c r="G302" s="4">
        <v>39897</v>
      </c>
      <c r="H302" s="3" t="s">
        <v>460</v>
      </c>
    </row>
    <row r="303" spans="1:8" ht="12.75">
      <c r="A303" s="3">
        <f>SUM(B298:B303)</f>
        <v>333</v>
      </c>
      <c r="B303" s="3">
        <v>122</v>
      </c>
      <c r="C303" s="3" t="s">
        <v>1885</v>
      </c>
      <c r="D303" s="3" t="s">
        <v>461</v>
      </c>
      <c r="E303" s="27" t="s">
        <v>1118</v>
      </c>
      <c r="F303" s="3" t="s">
        <v>1119</v>
      </c>
      <c r="G303" s="4">
        <v>39884</v>
      </c>
      <c r="H303" s="3" t="s">
        <v>462</v>
      </c>
    </row>
    <row r="304" ht="12.75">
      <c r="G304" s="4"/>
    </row>
    <row r="305" spans="1:8" ht="12.75">
      <c r="A305" s="2" t="s">
        <v>463</v>
      </c>
      <c r="B305" s="3">
        <f>2600-1000-303</f>
        <v>1297</v>
      </c>
      <c r="C305" s="3" t="s">
        <v>1860</v>
      </c>
      <c r="D305" s="3" t="s">
        <v>526</v>
      </c>
      <c r="E305" s="27" t="s">
        <v>1148</v>
      </c>
      <c r="F305" s="3" t="s">
        <v>1149</v>
      </c>
      <c r="G305" s="4">
        <v>40002</v>
      </c>
      <c r="H305" s="3" t="s">
        <v>1150</v>
      </c>
    </row>
    <row r="306" spans="1:8" ht="12.75">
      <c r="A306" s="2"/>
      <c r="B306" s="3">
        <v>1500</v>
      </c>
      <c r="C306" s="3" t="s">
        <v>1860</v>
      </c>
      <c r="D306" s="3" t="s">
        <v>248</v>
      </c>
      <c r="E306" s="27" t="s">
        <v>1120</v>
      </c>
      <c r="F306" s="3" t="s">
        <v>1121</v>
      </c>
      <c r="G306" s="4">
        <v>40006</v>
      </c>
      <c r="H306" s="3" t="s">
        <v>249</v>
      </c>
    </row>
    <row r="307" spans="1:8" ht="12.75">
      <c r="A307" s="3" t="s">
        <v>1320</v>
      </c>
      <c r="B307" s="3">
        <f>40-11</f>
        <v>29</v>
      </c>
      <c r="C307" s="3" t="s">
        <v>1860</v>
      </c>
      <c r="D307" s="3" t="s">
        <v>250</v>
      </c>
      <c r="E307" s="27" t="s">
        <v>1122</v>
      </c>
      <c r="F307" s="3" t="s">
        <v>1123</v>
      </c>
      <c r="G307" s="4">
        <v>40024</v>
      </c>
      <c r="H307" s="3" t="s">
        <v>1124</v>
      </c>
    </row>
    <row r="308" spans="1:8" ht="12.75">
      <c r="A308" s="30">
        <f>1500+156+284+63+20+62+600+348+100+10+9</f>
        <v>3152</v>
      </c>
      <c r="B308" s="3">
        <f>218-62</f>
        <v>156</v>
      </c>
      <c r="C308" s="3" t="s">
        <v>1860</v>
      </c>
      <c r="D308" s="3" t="s">
        <v>251</v>
      </c>
      <c r="E308" s="27" t="s">
        <v>1125</v>
      </c>
      <c r="F308" s="3" t="s">
        <v>1126</v>
      </c>
      <c r="G308" s="4">
        <v>39890</v>
      </c>
      <c r="H308" s="3" t="s">
        <v>252</v>
      </c>
    </row>
    <row r="309" spans="1:8" ht="12.75">
      <c r="A309" s="1"/>
      <c r="B309" s="3">
        <f>400-48-68</f>
        <v>284</v>
      </c>
      <c r="C309" s="3" t="s">
        <v>1860</v>
      </c>
      <c r="D309" s="3" t="s">
        <v>253</v>
      </c>
      <c r="E309" s="27" t="s">
        <v>1127</v>
      </c>
      <c r="F309" s="3" t="s">
        <v>1128</v>
      </c>
      <c r="G309" s="4">
        <v>39889</v>
      </c>
      <c r="H309" s="3" t="s">
        <v>254</v>
      </c>
    </row>
    <row r="310" spans="1:8" ht="12.75">
      <c r="A310" s="1"/>
      <c r="B310" s="3">
        <v>63</v>
      </c>
      <c r="C310" s="3" t="s">
        <v>1860</v>
      </c>
      <c r="D310" s="3" t="s">
        <v>2146</v>
      </c>
      <c r="E310" s="27" t="s">
        <v>1129</v>
      </c>
      <c r="F310" s="3" t="s">
        <v>1141</v>
      </c>
      <c r="G310" s="4">
        <v>40059</v>
      </c>
      <c r="H310" s="3" t="s">
        <v>1142</v>
      </c>
    </row>
    <row r="311" spans="1:8" ht="12.75">
      <c r="A311" s="1"/>
      <c r="B311" s="3">
        <v>18</v>
      </c>
      <c r="C311" s="3" t="s">
        <v>1860</v>
      </c>
      <c r="D311" s="3" t="s">
        <v>255</v>
      </c>
      <c r="E311" s="27" t="s">
        <v>1129</v>
      </c>
      <c r="F311" s="3" t="s">
        <v>1130</v>
      </c>
      <c r="G311" s="4">
        <v>40024</v>
      </c>
      <c r="H311" s="3" t="s">
        <v>256</v>
      </c>
    </row>
    <row r="312" spans="1:8" ht="12.75">
      <c r="A312" s="1"/>
      <c r="B312" s="3">
        <v>20</v>
      </c>
      <c r="C312" s="3" t="s">
        <v>1860</v>
      </c>
      <c r="D312" s="3" t="s">
        <v>464</v>
      </c>
      <c r="E312" s="27" t="s">
        <v>1120</v>
      </c>
      <c r="F312" s="3" t="s">
        <v>1131</v>
      </c>
      <c r="G312" s="4">
        <v>39821</v>
      </c>
      <c r="H312" s="3" t="s">
        <v>465</v>
      </c>
    </row>
    <row r="313" spans="2:8" ht="12.75">
      <c r="B313" s="3">
        <v>17</v>
      </c>
      <c r="C313" s="3" t="s">
        <v>1860</v>
      </c>
      <c r="D313" s="3" t="s">
        <v>466</v>
      </c>
      <c r="E313" s="27" t="s">
        <v>1129</v>
      </c>
      <c r="F313" s="3" t="s">
        <v>1132</v>
      </c>
      <c r="G313" s="4">
        <v>39784</v>
      </c>
      <c r="H313" s="3" t="s">
        <v>467</v>
      </c>
    </row>
    <row r="314" spans="2:8" ht="12.75">
      <c r="B314" s="3">
        <v>18</v>
      </c>
      <c r="C314" s="3" t="s">
        <v>1860</v>
      </c>
      <c r="D314" s="3" t="s">
        <v>468</v>
      </c>
      <c r="E314" s="27" t="s">
        <v>1133</v>
      </c>
      <c r="F314" s="3" t="s">
        <v>1134</v>
      </c>
      <c r="G314" s="4">
        <v>40042</v>
      </c>
      <c r="H314" s="3" t="s">
        <v>469</v>
      </c>
    </row>
    <row r="315" spans="2:8" ht="12.75">
      <c r="B315" s="3">
        <v>303</v>
      </c>
      <c r="C315" s="3" t="s">
        <v>372</v>
      </c>
      <c r="D315" s="3" t="s">
        <v>470</v>
      </c>
      <c r="E315" s="27" t="s">
        <v>1148</v>
      </c>
      <c r="F315" s="3" t="s">
        <v>1149</v>
      </c>
      <c r="G315" s="4">
        <v>40002</v>
      </c>
      <c r="H315" s="3" t="s">
        <v>1150</v>
      </c>
    </row>
    <row r="316" spans="2:8" ht="12.75">
      <c r="B316" s="3">
        <v>0</v>
      </c>
      <c r="C316" s="3" t="s">
        <v>1921</v>
      </c>
      <c r="D316" s="3" t="s">
        <v>250</v>
      </c>
      <c r="E316" s="27" t="s">
        <v>1151</v>
      </c>
      <c r="F316" s="3" t="s">
        <v>1152</v>
      </c>
      <c r="G316" s="4">
        <v>40066</v>
      </c>
      <c r="H316" s="3" t="s">
        <v>1153</v>
      </c>
    </row>
    <row r="317" spans="2:8" ht="12.75">
      <c r="B317" s="3">
        <v>419</v>
      </c>
      <c r="C317" s="3" t="s">
        <v>1925</v>
      </c>
      <c r="D317" s="3" t="s">
        <v>471</v>
      </c>
      <c r="E317" s="27" t="s">
        <v>1875</v>
      </c>
      <c r="F317" s="3" t="s">
        <v>1135</v>
      </c>
      <c r="G317" s="4">
        <v>40028</v>
      </c>
      <c r="H317" s="3" t="s">
        <v>1136</v>
      </c>
    </row>
    <row r="318" spans="2:8" ht="12.75">
      <c r="B318" s="3">
        <v>32</v>
      </c>
      <c r="C318" s="3" t="s">
        <v>1885</v>
      </c>
      <c r="D318" s="3" t="s">
        <v>257</v>
      </c>
      <c r="E318" s="27" t="s">
        <v>1137</v>
      </c>
      <c r="F318" s="3" t="s">
        <v>1138</v>
      </c>
      <c r="G318" s="4">
        <v>39882</v>
      </c>
      <c r="H318" s="3" t="s">
        <v>258</v>
      </c>
    </row>
    <row r="319" spans="2:8" ht="12.75">
      <c r="B319" s="3">
        <v>200</v>
      </c>
      <c r="C319" s="3" t="s">
        <v>1885</v>
      </c>
      <c r="D319" s="3" t="s">
        <v>881</v>
      </c>
      <c r="E319" s="27" t="s">
        <v>1139</v>
      </c>
      <c r="F319" s="3" t="s">
        <v>1140</v>
      </c>
      <c r="G319" s="4">
        <v>39892</v>
      </c>
      <c r="H319" s="3" t="s">
        <v>260</v>
      </c>
    </row>
    <row r="320" spans="2:8" ht="12.75">
      <c r="B320" s="3">
        <v>29</v>
      </c>
      <c r="C320" s="3" t="s">
        <v>1885</v>
      </c>
      <c r="D320" s="3" t="s">
        <v>259</v>
      </c>
      <c r="E320" s="27" t="s">
        <v>1139</v>
      </c>
      <c r="F320" s="3" t="s">
        <v>1140</v>
      </c>
      <c r="G320" s="4">
        <v>39892</v>
      </c>
      <c r="H320" s="3" t="s">
        <v>260</v>
      </c>
    </row>
    <row r="321" spans="2:8" ht="12.75">
      <c r="B321" s="3">
        <v>62</v>
      </c>
      <c r="C321" s="3" t="s">
        <v>1885</v>
      </c>
      <c r="D321" s="3" t="s">
        <v>251</v>
      </c>
      <c r="E321" s="27" t="s">
        <v>1125</v>
      </c>
      <c r="F321" s="3" t="s">
        <v>1126</v>
      </c>
      <c r="G321" s="4">
        <v>39890</v>
      </c>
      <c r="H321" s="3" t="s">
        <v>252</v>
      </c>
    </row>
    <row r="322" spans="2:8" ht="12.75">
      <c r="B322" s="3">
        <v>600</v>
      </c>
      <c r="C322" s="3" t="s">
        <v>1885</v>
      </c>
      <c r="D322" s="3" t="s">
        <v>472</v>
      </c>
      <c r="E322" s="27" t="s">
        <v>1139</v>
      </c>
      <c r="F322" s="3" t="s">
        <v>1143</v>
      </c>
      <c r="G322" s="4">
        <v>40037</v>
      </c>
      <c r="H322" s="3" t="s">
        <v>473</v>
      </c>
    </row>
    <row r="323" spans="2:8" ht="12.75">
      <c r="B323" s="3">
        <v>7</v>
      </c>
      <c r="C323" s="3" t="s">
        <v>1885</v>
      </c>
      <c r="D323" s="3" t="s">
        <v>474</v>
      </c>
      <c r="E323" s="27" t="s">
        <v>1144</v>
      </c>
      <c r="F323" s="3" t="s">
        <v>1145</v>
      </c>
      <c r="G323" s="4">
        <v>39892</v>
      </c>
      <c r="H323" s="3" t="s">
        <v>475</v>
      </c>
    </row>
    <row r="324" spans="2:8" ht="12.75">
      <c r="B324" s="3">
        <v>348</v>
      </c>
      <c r="C324" s="3" t="s">
        <v>1885</v>
      </c>
      <c r="D324" s="3" t="s">
        <v>476</v>
      </c>
      <c r="E324" s="27" t="s">
        <v>1129</v>
      </c>
      <c r="F324" s="3" t="s">
        <v>1146</v>
      </c>
      <c r="G324" s="4">
        <v>39913</v>
      </c>
      <c r="H324" s="3" t="s">
        <v>477</v>
      </c>
    </row>
    <row r="325" spans="2:8" ht="12.75">
      <c r="B325" s="3">
        <v>14</v>
      </c>
      <c r="C325" s="3" t="s">
        <v>1885</v>
      </c>
      <c r="D325" s="3" t="s">
        <v>478</v>
      </c>
      <c r="E325" s="27" t="s">
        <v>1129</v>
      </c>
      <c r="F325" s="3" t="s">
        <v>1146</v>
      </c>
      <c r="G325" s="4">
        <v>39904</v>
      </c>
      <c r="H325" s="3" t="s">
        <v>477</v>
      </c>
    </row>
    <row r="326" spans="2:8" ht="12.75">
      <c r="B326" s="3">
        <v>91</v>
      </c>
      <c r="C326" s="3" t="s">
        <v>1885</v>
      </c>
      <c r="D326" s="3" t="s">
        <v>479</v>
      </c>
      <c r="E326" s="27" t="s">
        <v>1129</v>
      </c>
      <c r="F326" s="3" t="s">
        <v>1146</v>
      </c>
      <c r="G326" s="4">
        <v>39904</v>
      </c>
      <c r="H326" s="3" t="s">
        <v>477</v>
      </c>
    </row>
    <row r="327" spans="1:8" ht="12.75">
      <c r="A327" s="3">
        <f>SUM(B305:B327)</f>
        <v>5515</v>
      </c>
      <c r="B327" s="3">
        <v>8</v>
      </c>
      <c r="C327" s="3" t="s">
        <v>1885</v>
      </c>
      <c r="D327" s="3" t="s">
        <v>480</v>
      </c>
      <c r="E327" s="27" t="s">
        <v>1129</v>
      </c>
      <c r="F327" s="3" t="s">
        <v>1147</v>
      </c>
      <c r="G327" s="4">
        <v>39884</v>
      </c>
      <c r="H327" s="3" t="s">
        <v>481</v>
      </c>
    </row>
    <row r="329" spans="1:8" ht="12.75">
      <c r="A329" s="2" t="s">
        <v>261</v>
      </c>
      <c r="B329" s="3">
        <v>100</v>
      </c>
      <c r="C329" s="3" t="s">
        <v>1860</v>
      </c>
      <c r="D329" s="3" t="s">
        <v>262</v>
      </c>
      <c r="E329" s="27" t="s">
        <v>1154</v>
      </c>
      <c r="F329" s="3" t="s">
        <v>1155</v>
      </c>
      <c r="G329" s="4">
        <v>39979</v>
      </c>
      <c r="H329" s="3" t="s">
        <v>263</v>
      </c>
    </row>
    <row r="330" spans="1:8" ht="12.75">
      <c r="A330" s="7"/>
      <c r="B330" s="3">
        <v>80</v>
      </c>
      <c r="C330" s="3" t="s">
        <v>1860</v>
      </c>
      <c r="D330" s="3" t="s">
        <v>1333</v>
      </c>
      <c r="E330" s="27" t="s">
        <v>1156</v>
      </c>
      <c r="F330" s="3" t="s">
        <v>1157</v>
      </c>
      <c r="G330" s="4">
        <v>40022</v>
      </c>
      <c r="H330" s="3" t="s">
        <v>1334</v>
      </c>
    </row>
    <row r="331" spans="1:8" ht="12.75">
      <c r="A331" s="3" t="s">
        <v>1327</v>
      </c>
      <c r="B331" s="3">
        <v>3</v>
      </c>
      <c r="C331" s="3" t="s">
        <v>1860</v>
      </c>
      <c r="D331" s="3" t="s">
        <v>1335</v>
      </c>
      <c r="E331" s="27" t="s">
        <v>1158</v>
      </c>
      <c r="F331" s="3" t="s">
        <v>1159</v>
      </c>
      <c r="G331" s="4">
        <v>39995</v>
      </c>
      <c r="H331" s="3" t="s">
        <v>1336</v>
      </c>
    </row>
    <row r="332" spans="1:8" ht="12.75">
      <c r="A332" s="31">
        <f>100+10+9</f>
        <v>119</v>
      </c>
      <c r="B332" s="3">
        <v>80</v>
      </c>
      <c r="C332" s="3" t="s">
        <v>1860</v>
      </c>
      <c r="D332" s="3" t="s">
        <v>1813</v>
      </c>
      <c r="E332" s="27" t="s">
        <v>1160</v>
      </c>
      <c r="F332" s="3" t="s">
        <v>1161</v>
      </c>
      <c r="G332" s="4">
        <v>40039</v>
      </c>
      <c r="H332" s="3" t="s">
        <v>1814</v>
      </c>
    </row>
    <row r="333" spans="2:8" ht="12.75">
      <c r="B333" s="3">
        <v>25</v>
      </c>
      <c r="C333" s="3" t="s">
        <v>1860</v>
      </c>
      <c r="D333" s="3" t="s">
        <v>1815</v>
      </c>
      <c r="E333" s="27" t="s">
        <v>1162</v>
      </c>
      <c r="F333" s="3" t="s">
        <v>1163</v>
      </c>
      <c r="G333" s="4">
        <v>40001</v>
      </c>
      <c r="H333" s="3" t="s">
        <v>1816</v>
      </c>
    </row>
    <row r="334" spans="2:8" ht="12.75">
      <c r="B334" s="3">
        <v>12</v>
      </c>
      <c r="C334" s="3" t="s">
        <v>1860</v>
      </c>
      <c r="D334" s="3" t="s">
        <v>1817</v>
      </c>
      <c r="E334" s="27" t="s">
        <v>1160</v>
      </c>
      <c r="F334" s="3" t="s">
        <v>1164</v>
      </c>
      <c r="G334" s="4">
        <v>39899</v>
      </c>
      <c r="H334" s="3" t="s">
        <v>1818</v>
      </c>
    </row>
    <row r="335" spans="2:8" ht="12.75">
      <c r="B335" s="3">
        <v>12</v>
      </c>
      <c r="C335" s="3" t="s">
        <v>1860</v>
      </c>
      <c r="D335" s="3" t="s">
        <v>1819</v>
      </c>
      <c r="E335" s="27" t="s">
        <v>1160</v>
      </c>
      <c r="F335" s="3" t="s">
        <v>1165</v>
      </c>
      <c r="G335" s="4">
        <v>39888</v>
      </c>
      <c r="H335" s="3" t="s">
        <v>1820</v>
      </c>
    </row>
    <row r="336" spans="2:8" ht="12.75">
      <c r="B336" s="3">
        <v>50</v>
      </c>
      <c r="C336" s="3" t="s">
        <v>1860</v>
      </c>
      <c r="D336" s="3" t="s">
        <v>1821</v>
      </c>
      <c r="E336" s="27" t="s">
        <v>1166</v>
      </c>
      <c r="F336" s="3" t="s">
        <v>1167</v>
      </c>
      <c r="G336" s="4">
        <v>39975</v>
      </c>
      <c r="H336" s="3" t="s">
        <v>1822</v>
      </c>
    </row>
    <row r="337" spans="2:8" ht="12.75">
      <c r="B337" s="3">
        <v>12</v>
      </c>
      <c r="C337" s="3" t="s">
        <v>1885</v>
      </c>
      <c r="D337" s="3" t="s">
        <v>1823</v>
      </c>
      <c r="E337" s="27" t="s">
        <v>1168</v>
      </c>
      <c r="F337" s="3" t="s">
        <v>1169</v>
      </c>
      <c r="G337" s="4">
        <v>40008</v>
      </c>
      <c r="H337" s="3" t="s">
        <v>1824</v>
      </c>
    </row>
    <row r="338" spans="2:8" ht="12.75">
      <c r="B338" s="3">
        <v>10</v>
      </c>
      <c r="C338" s="3" t="s">
        <v>1885</v>
      </c>
      <c r="D338" s="3" t="s">
        <v>1825</v>
      </c>
      <c r="E338" s="27" t="s">
        <v>1176</v>
      </c>
      <c r="F338" s="3" t="s">
        <v>1170</v>
      </c>
      <c r="G338" s="4">
        <v>39862</v>
      </c>
      <c r="H338" s="3" t="s">
        <v>1826</v>
      </c>
    </row>
    <row r="339" spans="2:8" ht="12.75">
      <c r="B339" s="3">
        <v>20</v>
      </c>
      <c r="C339" s="3" t="s">
        <v>1885</v>
      </c>
      <c r="D339" s="3" t="s">
        <v>1827</v>
      </c>
      <c r="E339" s="27" t="s">
        <v>1171</v>
      </c>
      <c r="F339" s="3" t="s">
        <v>1172</v>
      </c>
      <c r="G339" s="4">
        <v>39868</v>
      </c>
      <c r="H339" s="3" t="s">
        <v>1828</v>
      </c>
    </row>
    <row r="340" spans="2:8" ht="12.75">
      <c r="B340" s="3">
        <v>13</v>
      </c>
      <c r="C340" s="3" t="s">
        <v>1885</v>
      </c>
      <c r="D340" s="3" t="s">
        <v>1829</v>
      </c>
      <c r="E340" s="27" t="s">
        <v>1173</v>
      </c>
      <c r="F340" s="3" t="s">
        <v>1174</v>
      </c>
      <c r="G340" s="4">
        <v>39917</v>
      </c>
      <c r="H340" s="3" t="s">
        <v>1830</v>
      </c>
    </row>
    <row r="341" spans="2:8" ht="12.75">
      <c r="B341" s="3">
        <v>3</v>
      </c>
      <c r="C341" s="3" t="s">
        <v>1885</v>
      </c>
      <c r="D341" s="3" t="s">
        <v>1831</v>
      </c>
      <c r="E341" s="27" t="s">
        <v>1158</v>
      </c>
      <c r="F341" s="3" t="s">
        <v>1175</v>
      </c>
      <c r="G341" s="4">
        <v>39918</v>
      </c>
      <c r="H341" s="3" t="s">
        <v>1832</v>
      </c>
    </row>
    <row r="342" spans="2:8" ht="12.75">
      <c r="B342" s="3">
        <v>108</v>
      </c>
      <c r="C342" s="3" t="s">
        <v>1885</v>
      </c>
      <c r="D342" s="3" t="s">
        <v>1833</v>
      </c>
      <c r="E342" s="27" t="s">
        <v>1176</v>
      </c>
      <c r="F342" s="3" t="s">
        <v>1177</v>
      </c>
      <c r="G342" s="4">
        <v>39921</v>
      </c>
      <c r="H342" s="3" t="s">
        <v>1834</v>
      </c>
    </row>
    <row r="343" spans="2:8" ht="12.75">
      <c r="B343" s="3">
        <v>3</v>
      </c>
      <c r="C343" s="3" t="s">
        <v>1885</v>
      </c>
      <c r="D343" s="3" t="s">
        <v>883</v>
      </c>
      <c r="E343" s="27" t="s">
        <v>1176</v>
      </c>
      <c r="F343" s="3" t="s">
        <v>1178</v>
      </c>
      <c r="G343" s="4">
        <v>39928</v>
      </c>
      <c r="H343" s="3" t="s">
        <v>882</v>
      </c>
    </row>
    <row r="344" spans="2:8" ht="12.75">
      <c r="B344" s="3">
        <v>15</v>
      </c>
      <c r="C344" s="3" t="s">
        <v>1885</v>
      </c>
      <c r="D344" s="3" t="s">
        <v>1835</v>
      </c>
      <c r="E344" s="27" t="s">
        <v>1176</v>
      </c>
      <c r="F344" s="3" t="s">
        <v>1179</v>
      </c>
      <c r="G344" s="4">
        <v>39932</v>
      </c>
      <c r="H344" s="3" t="s">
        <v>1836</v>
      </c>
    </row>
    <row r="345" spans="2:8" ht="12.75">
      <c r="B345" s="3">
        <v>20</v>
      </c>
      <c r="C345" s="3" t="s">
        <v>1885</v>
      </c>
      <c r="D345" s="3" t="s">
        <v>1837</v>
      </c>
      <c r="E345" s="27" t="s">
        <v>1180</v>
      </c>
      <c r="F345" s="3" t="s">
        <v>1181</v>
      </c>
      <c r="G345" s="4">
        <v>39932</v>
      </c>
      <c r="H345" s="3" t="s">
        <v>1838</v>
      </c>
    </row>
    <row r="346" spans="2:8" ht="12.75">
      <c r="B346" s="3">
        <v>5</v>
      </c>
      <c r="C346" s="3" t="s">
        <v>1885</v>
      </c>
      <c r="D346" s="3" t="s">
        <v>1839</v>
      </c>
      <c r="E346" s="27" t="s">
        <v>1176</v>
      </c>
      <c r="F346" s="3" t="s">
        <v>1182</v>
      </c>
      <c r="G346" s="4">
        <v>39935</v>
      </c>
      <c r="H346" s="3" t="s">
        <v>1840</v>
      </c>
    </row>
    <row r="347" spans="2:8" ht="12.75">
      <c r="B347" s="3">
        <v>62</v>
      </c>
      <c r="C347" s="3" t="s">
        <v>1885</v>
      </c>
      <c r="D347" s="3" t="s">
        <v>1841</v>
      </c>
      <c r="E347" s="27" t="s">
        <v>1180</v>
      </c>
      <c r="F347" s="3" t="s">
        <v>1183</v>
      </c>
      <c r="G347" s="4">
        <v>40010</v>
      </c>
      <c r="H347" s="3" t="s">
        <v>1842</v>
      </c>
    </row>
    <row r="348" spans="2:8" ht="12.75">
      <c r="B348" s="3">
        <v>16</v>
      </c>
      <c r="C348" s="3" t="s">
        <v>1885</v>
      </c>
      <c r="D348" s="3" t="s">
        <v>1817</v>
      </c>
      <c r="E348" s="27" t="s">
        <v>1184</v>
      </c>
      <c r="F348" s="3" t="s">
        <v>1185</v>
      </c>
      <c r="G348" s="4">
        <v>40023</v>
      </c>
      <c r="H348" s="3" t="s">
        <v>1843</v>
      </c>
    </row>
    <row r="349" spans="2:8" ht="12.75">
      <c r="B349" s="3">
        <v>61</v>
      </c>
      <c r="C349" s="3" t="s">
        <v>1885</v>
      </c>
      <c r="D349" s="3" t="s">
        <v>262</v>
      </c>
      <c r="E349" s="27" t="s">
        <v>1154</v>
      </c>
      <c r="F349" s="3" t="s">
        <v>1188</v>
      </c>
      <c r="G349" s="4">
        <v>40023</v>
      </c>
      <c r="H349" s="3" t="s">
        <v>1189</v>
      </c>
    </row>
    <row r="350" spans="2:8" ht="12.75">
      <c r="B350" s="3">
        <v>10</v>
      </c>
      <c r="C350" s="3" t="s">
        <v>372</v>
      </c>
      <c r="D350" s="3" t="s">
        <v>1844</v>
      </c>
      <c r="E350" s="27" t="s">
        <v>1166</v>
      </c>
      <c r="F350" s="3" t="s">
        <v>1186</v>
      </c>
      <c r="G350" s="4">
        <v>40022</v>
      </c>
      <c r="H350" s="3" t="s">
        <v>1845</v>
      </c>
    </row>
    <row r="351" spans="2:8" ht="12.75">
      <c r="B351" s="3">
        <v>5</v>
      </c>
      <c r="C351" s="3" t="s">
        <v>372</v>
      </c>
      <c r="D351" s="3" t="s">
        <v>1846</v>
      </c>
      <c r="E351" s="27" t="s">
        <v>1173</v>
      </c>
      <c r="F351" s="3" t="s">
        <v>1187</v>
      </c>
      <c r="G351" s="4">
        <v>40018</v>
      </c>
      <c r="H351" s="3" t="s">
        <v>1847</v>
      </c>
    </row>
    <row r="352" spans="2:8" ht="12.75">
      <c r="B352" s="3">
        <v>9</v>
      </c>
      <c r="C352" s="3" t="s">
        <v>1921</v>
      </c>
      <c r="D352" s="3" t="s">
        <v>1844</v>
      </c>
      <c r="E352" s="27" t="s">
        <v>1166</v>
      </c>
      <c r="F352" s="3" t="s">
        <v>1186</v>
      </c>
      <c r="G352" s="4">
        <v>40022</v>
      </c>
      <c r="H352" s="3" t="s">
        <v>1845</v>
      </c>
    </row>
    <row r="353" spans="2:8" ht="12.75">
      <c r="B353" s="3">
        <v>32</v>
      </c>
      <c r="C353" s="3" t="s">
        <v>1921</v>
      </c>
      <c r="D353" s="3" t="s">
        <v>1846</v>
      </c>
      <c r="E353" s="27" t="s">
        <v>1156</v>
      </c>
      <c r="F353" s="3" t="s">
        <v>1190</v>
      </c>
      <c r="G353" s="4">
        <v>39988</v>
      </c>
      <c r="H353" s="3" t="s">
        <v>1191</v>
      </c>
    </row>
    <row r="354" spans="2:8" ht="12.75">
      <c r="B354" s="3">
        <v>16</v>
      </c>
      <c r="C354" s="3" t="s">
        <v>1921</v>
      </c>
      <c r="D354" s="3" t="s">
        <v>1333</v>
      </c>
      <c r="E354" s="27" t="s">
        <v>1156</v>
      </c>
      <c r="F354" s="3" t="s">
        <v>1157</v>
      </c>
      <c r="G354" s="4">
        <v>40022</v>
      </c>
      <c r="H354" s="3" t="s">
        <v>1334</v>
      </c>
    </row>
    <row r="355" spans="1:8" ht="12.75">
      <c r="A355" s="3">
        <f>SUM(B329:B355)</f>
        <v>792</v>
      </c>
      <c r="B355" s="3">
        <v>10</v>
      </c>
      <c r="C355" s="3" t="s">
        <v>1921</v>
      </c>
      <c r="D355" s="3" t="s">
        <v>1813</v>
      </c>
      <c r="E355" s="27" t="s">
        <v>1158</v>
      </c>
      <c r="F355" s="3" t="s">
        <v>1192</v>
      </c>
      <c r="G355" s="4">
        <v>40024</v>
      </c>
      <c r="H355" s="3" t="s">
        <v>1193</v>
      </c>
    </row>
    <row r="356" ht="12.75">
      <c r="G356" s="4"/>
    </row>
    <row r="357" spans="1:8" ht="12.75">
      <c r="A357" s="1" t="s">
        <v>1848</v>
      </c>
      <c r="B357" s="3">
        <v>250</v>
      </c>
      <c r="C357" s="3" t="s">
        <v>1860</v>
      </c>
      <c r="D357" s="3" t="s">
        <v>1337</v>
      </c>
      <c r="E357" s="27" t="s">
        <v>1194</v>
      </c>
      <c r="F357" s="3" t="s">
        <v>1195</v>
      </c>
      <c r="G357" s="4">
        <v>39976</v>
      </c>
      <c r="H357" s="3" t="s">
        <v>1338</v>
      </c>
    </row>
    <row r="358" spans="2:8" ht="12.75">
      <c r="B358" s="3">
        <v>137</v>
      </c>
      <c r="C358" s="3" t="s">
        <v>1860</v>
      </c>
      <c r="D358" s="3" t="s">
        <v>1339</v>
      </c>
      <c r="E358" s="27" t="s">
        <v>1139</v>
      </c>
      <c r="F358" s="3" t="s">
        <v>1196</v>
      </c>
      <c r="G358" s="4">
        <v>40031</v>
      </c>
      <c r="H358" s="3" t="s">
        <v>1340</v>
      </c>
    </row>
    <row r="359" spans="2:8" ht="12.75">
      <c r="B359" s="3">
        <v>3</v>
      </c>
      <c r="C359" s="3" t="s">
        <v>1860</v>
      </c>
      <c r="D359" s="3" t="s">
        <v>1341</v>
      </c>
      <c r="E359" s="27" t="s">
        <v>1197</v>
      </c>
      <c r="F359" s="3" t="s">
        <v>1198</v>
      </c>
      <c r="G359" s="4">
        <v>40008</v>
      </c>
      <c r="H359" s="3" t="s">
        <v>1342</v>
      </c>
    </row>
    <row r="360" spans="2:8" ht="12.75">
      <c r="B360" s="3">
        <v>70</v>
      </c>
      <c r="C360" s="3" t="s">
        <v>1860</v>
      </c>
      <c r="D360" s="3" t="s">
        <v>1341</v>
      </c>
      <c r="E360" s="27" t="s">
        <v>1199</v>
      </c>
      <c r="F360" s="3" t="s">
        <v>1200</v>
      </c>
      <c r="G360" s="4">
        <v>39853</v>
      </c>
      <c r="H360" s="3" t="s">
        <v>1343</v>
      </c>
    </row>
    <row r="361" spans="2:8" ht="12.75">
      <c r="B361" s="6">
        <v>15</v>
      </c>
      <c r="C361" s="3" t="s">
        <v>1860</v>
      </c>
      <c r="D361" s="3" t="s">
        <v>1341</v>
      </c>
      <c r="E361" s="27" t="s">
        <v>1139</v>
      </c>
      <c r="F361" s="3" t="s">
        <v>1201</v>
      </c>
      <c r="G361" s="4">
        <v>39989</v>
      </c>
      <c r="H361" s="3" t="s">
        <v>1344</v>
      </c>
    </row>
    <row r="362" spans="2:8" ht="12.75">
      <c r="B362" s="3">
        <v>7</v>
      </c>
      <c r="C362" s="3" t="s">
        <v>1860</v>
      </c>
      <c r="D362" s="3" t="s">
        <v>1345</v>
      </c>
      <c r="E362" s="27" t="s">
        <v>1202</v>
      </c>
      <c r="F362" s="3" t="s">
        <v>1203</v>
      </c>
      <c r="G362" s="4">
        <v>39925</v>
      </c>
      <c r="H362" s="3" t="s">
        <v>1346</v>
      </c>
    </row>
    <row r="363" spans="2:8" ht="12.75">
      <c r="B363" s="3">
        <v>90</v>
      </c>
      <c r="C363" s="3" t="s">
        <v>1860</v>
      </c>
      <c r="D363" s="3" t="s">
        <v>526</v>
      </c>
      <c r="E363" s="27" t="s">
        <v>1204</v>
      </c>
      <c r="F363" s="3" t="s">
        <v>1205</v>
      </c>
      <c r="G363" s="4">
        <v>39961</v>
      </c>
      <c r="H363" s="3" t="s">
        <v>1347</v>
      </c>
    </row>
    <row r="364" spans="2:8" ht="12.75">
      <c r="B364" s="3">
        <v>23</v>
      </c>
      <c r="C364" s="3" t="s">
        <v>1885</v>
      </c>
      <c r="D364" s="3" t="s">
        <v>1341</v>
      </c>
      <c r="E364" s="27" t="s">
        <v>1875</v>
      </c>
      <c r="F364" s="3" t="s">
        <v>1206</v>
      </c>
      <c r="G364" s="4">
        <v>39926</v>
      </c>
      <c r="H364" s="3" t="s">
        <v>1348</v>
      </c>
    </row>
    <row r="365" spans="2:8" ht="12.75">
      <c r="B365" s="3">
        <v>23</v>
      </c>
      <c r="C365" s="3" t="s">
        <v>1885</v>
      </c>
      <c r="D365" s="3" t="s">
        <v>1349</v>
      </c>
      <c r="E365" s="27" t="s">
        <v>1875</v>
      </c>
      <c r="F365" s="3" t="s">
        <v>1206</v>
      </c>
      <c r="G365" s="4">
        <v>39927</v>
      </c>
      <c r="H365" s="3" t="s">
        <v>1350</v>
      </c>
    </row>
    <row r="366" spans="2:8" ht="12.75">
      <c r="B366" s="3">
        <v>8</v>
      </c>
      <c r="C366" s="3" t="s">
        <v>1885</v>
      </c>
      <c r="D366" s="3" t="s">
        <v>1351</v>
      </c>
      <c r="E366" s="27" t="s">
        <v>1875</v>
      </c>
      <c r="F366" s="3" t="s">
        <v>1207</v>
      </c>
      <c r="G366" s="4">
        <v>39672</v>
      </c>
      <c r="H366" s="3" t="s">
        <v>1352</v>
      </c>
    </row>
    <row r="367" spans="2:8" ht="12.75">
      <c r="B367" s="3">
        <v>32</v>
      </c>
      <c r="C367" s="3" t="s">
        <v>1885</v>
      </c>
      <c r="D367" s="3" t="s">
        <v>1353</v>
      </c>
      <c r="E367" s="27" t="s">
        <v>1208</v>
      </c>
      <c r="F367" s="3" t="s">
        <v>1209</v>
      </c>
      <c r="G367" s="4">
        <v>39582</v>
      </c>
      <c r="H367" s="3" t="s">
        <v>1354</v>
      </c>
    </row>
    <row r="368" spans="1:8" ht="12.75">
      <c r="A368" s="3">
        <f>SUM(B357:B368)</f>
        <v>677</v>
      </c>
      <c r="B368" s="3">
        <v>19</v>
      </c>
      <c r="C368" s="3" t="s">
        <v>372</v>
      </c>
      <c r="D368" s="3" t="s">
        <v>1341</v>
      </c>
      <c r="E368" s="27" t="s">
        <v>1204</v>
      </c>
      <c r="F368" s="3" t="s">
        <v>1210</v>
      </c>
      <c r="G368" s="4">
        <v>39854</v>
      </c>
      <c r="H368" s="3" t="s">
        <v>1756</v>
      </c>
    </row>
    <row r="369" ht="12.75">
      <c r="G369" s="4"/>
    </row>
    <row r="370" spans="1:8" ht="12.75">
      <c r="A370" s="1" t="s">
        <v>1849</v>
      </c>
      <c r="B370" s="3">
        <v>18</v>
      </c>
      <c r="C370" s="3" t="s">
        <v>1860</v>
      </c>
      <c r="D370" s="3" t="s">
        <v>1757</v>
      </c>
      <c r="E370" s="27" t="s">
        <v>1211</v>
      </c>
      <c r="F370" s="3" t="s">
        <v>1212</v>
      </c>
      <c r="G370" s="4">
        <v>40002</v>
      </c>
      <c r="H370" s="3" t="s">
        <v>1758</v>
      </c>
    </row>
    <row r="371" spans="1:8" ht="12.75">
      <c r="A371" s="1"/>
      <c r="B371" s="3">
        <v>37</v>
      </c>
      <c r="C371" s="3" t="s">
        <v>1860</v>
      </c>
      <c r="D371" s="3" t="s">
        <v>1761</v>
      </c>
      <c r="E371" s="27" t="s">
        <v>1213</v>
      </c>
      <c r="F371" s="3" t="s">
        <v>1214</v>
      </c>
      <c r="G371" s="4">
        <v>40029</v>
      </c>
      <c r="H371" s="3" t="s">
        <v>1762</v>
      </c>
    </row>
    <row r="372" spans="1:8" ht="12.75">
      <c r="A372" s="1"/>
      <c r="B372" s="3">
        <v>1160</v>
      </c>
      <c r="C372" s="3" t="s">
        <v>1885</v>
      </c>
      <c r="D372" s="3" t="s">
        <v>1763</v>
      </c>
      <c r="E372" s="27" t="s">
        <v>1215</v>
      </c>
      <c r="F372" s="26" t="s">
        <v>1216</v>
      </c>
      <c r="G372" s="4">
        <v>40023</v>
      </c>
      <c r="H372" s="3" t="s">
        <v>1764</v>
      </c>
    </row>
    <row r="373" spans="1:8" ht="12.75">
      <c r="A373" s="3">
        <f>SUM(B370:B373)</f>
        <v>1233</v>
      </c>
      <c r="B373" s="3">
        <v>18</v>
      </c>
      <c r="C373" s="3" t="s">
        <v>372</v>
      </c>
      <c r="D373" s="3" t="s">
        <v>1761</v>
      </c>
      <c r="E373" s="27" t="s">
        <v>1213</v>
      </c>
      <c r="F373" s="3" t="s">
        <v>1214</v>
      </c>
      <c r="G373" s="4">
        <v>40022</v>
      </c>
      <c r="H373" s="3" t="s">
        <v>1762</v>
      </c>
    </row>
    <row r="374" ht="12.75">
      <c r="G374" s="4"/>
    </row>
    <row r="375" spans="1:8" ht="12.75">
      <c r="A375" s="1" t="s">
        <v>482</v>
      </c>
      <c r="B375" s="3">
        <v>188</v>
      </c>
      <c r="C375" s="3" t="s">
        <v>1860</v>
      </c>
      <c r="D375" s="3" t="s">
        <v>483</v>
      </c>
      <c r="E375" s="27" t="s">
        <v>1217</v>
      </c>
      <c r="F375" s="3" t="s">
        <v>1218</v>
      </c>
      <c r="G375" s="4">
        <v>39982</v>
      </c>
      <c r="H375" s="3" t="s">
        <v>484</v>
      </c>
    </row>
    <row r="376" spans="2:8" ht="12.75">
      <c r="B376" s="3">
        <v>119</v>
      </c>
      <c r="C376" s="3" t="s">
        <v>1860</v>
      </c>
      <c r="D376" s="3" t="s">
        <v>485</v>
      </c>
      <c r="E376" s="27" t="s">
        <v>1219</v>
      </c>
      <c r="F376" s="3" t="s">
        <v>1220</v>
      </c>
      <c r="G376" s="4">
        <v>39968</v>
      </c>
      <c r="H376" s="3" t="s">
        <v>486</v>
      </c>
    </row>
    <row r="377" spans="1:8" ht="12.75">
      <c r="A377" s="3">
        <f>SUM(B375:B377)</f>
        <v>1282</v>
      </c>
      <c r="B377" s="3">
        <v>975</v>
      </c>
      <c r="C377" s="3" t="s">
        <v>1885</v>
      </c>
      <c r="D377" s="3" t="s">
        <v>487</v>
      </c>
      <c r="E377" s="27" t="s">
        <v>1221</v>
      </c>
      <c r="F377" s="3" t="s">
        <v>1222</v>
      </c>
      <c r="G377" s="4">
        <v>40025</v>
      </c>
      <c r="H377" s="3" t="s">
        <v>488</v>
      </c>
    </row>
    <row r="379" spans="1:8" ht="12.75">
      <c r="A379" s="1" t="s">
        <v>489</v>
      </c>
      <c r="B379" s="3">
        <v>19</v>
      </c>
      <c r="C379" s="3" t="s">
        <v>1860</v>
      </c>
      <c r="D379" s="3" t="s">
        <v>1844</v>
      </c>
      <c r="E379" s="27" t="s">
        <v>1223</v>
      </c>
      <c r="F379" s="3" t="s">
        <v>1224</v>
      </c>
      <c r="G379" s="4">
        <v>40009</v>
      </c>
      <c r="H379" s="3" t="s">
        <v>1765</v>
      </c>
    </row>
    <row r="380" spans="2:8" ht="12.75">
      <c r="B380" s="3">
        <v>15</v>
      </c>
      <c r="C380" s="3" t="s">
        <v>1860</v>
      </c>
      <c r="D380" s="3" t="s">
        <v>1766</v>
      </c>
      <c r="E380" s="27" t="s">
        <v>1225</v>
      </c>
      <c r="F380" s="3" t="s">
        <v>1226</v>
      </c>
      <c r="G380" s="4">
        <v>40019</v>
      </c>
      <c r="H380" s="3" t="s">
        <v>1767</v>
      </c>
    </row>
    <row r="381" spans="1:8" ht="12.75">
      <c r="A381" s="3" t="s">
        <v>1768</v>
      </c>
      <c r="B381" s="3">
        <v>20</v>
      </c>
      <c r="C381" s="3" t="s">
        <v>1860</v>
      </c>
      <c r="D381" s="3" t="s">
        <v>1768</v>
      </c>
      <c r="E381" s="27" t="s">
        <v>1225</v>
      </c>
      <c r="F381" s="3" t="s">
        <v>1226</v>
      </c>
      <c r="G381" s="4">
        <v>40019</v>
      </c>
      <c r="H381" s="3" t="s">
        <v>1769</v>
      </c>
    </row>
    <row r="382" spans="1:8" ht="12.75">
      <c r="A382" s="31">
        <f>20+50+300</f>
        <v>370</v>
      </c>
      <c r="B382" s="3">
        <v>75</v>
      </c>
      <c r="C382" s="3" t="s">
        <v>1860</v>
      </c>
      <c r="D382" s="3" t="s">
        <v>1771</v>
      </c>
      <c r="E382" s="27" t="s">
        <v>1225</v>
      </c>
      <c r="F382" s="3" t="s">
        <v>1227</v>
      </c>
      <c r="G382" s="4">
        <v>40004</v>
      </c>
      <c r="H382" s="3" t="s">
        <v>1770</v>
      </c>
    </row>
    <row r="383" spans="1:8" ht="12.75">
      <c r="A383" s="3" t="s">
        <v>1766</v>
      </c>
      <c r="B383" s="3">
        <v>105</v>
      </c>
      <c r="C383" s="3" t="s">
        <v>1860</v>
      </c>
      <c r="D383" s="3" t="s">
        <v>1771</v>
      </c>
      <c r="E383" s="27" t="s">
        <v>1875</v>
      </c>
      <c r="F383" s="3" t="s">
        <v>1228</v>
      </c>
      <c r="G383" s="4">
        <v>40004</v>
      </c>
      <c r="H383" s="3" t="s">
        <v>1772</v>
      </c>
    </row>
    <row r="384" spans="1:8" ht="12.75">
      <c r="A384" s="31">
        <f>17+180+45+110+15</f>
        <v>367</v>
      </c>
      <c r="B384" s="3">
        <v>23</v>
      </c>
      <c r="C384" s="3" t="s">
        <v>1860</v>
      </c>
      <c r="D384" s="3" t="s">
        <v>1771</v>
      </c>
      <c r="E384" s="27" t="s">
        <v>1928</v>
      </c>
      <c r="F384" s="3" t="s">
        <v>1229</v>
      </c>
      <c r="G384" s="4">
        <v>39965</v>
      </c>
      <c r="H384" s="3" t="s">
        <v>1773</v>
      </c>
    </row>
    <row r="385" spans="2:8" ht="12.75">
      <c r="B385" s="3">
        <v>60</v>
      </c>
      <c r="C385" s="3" t="s">
        <v>1860</v>
      </c>
      <c r="D385" s="3" t="s">
        <v>1771</v>
      </c>
      <c r="E385" s="27" t="s">
        <v>1225</v>
      </c>
      <c r="F385" s="3" t="s">
        <v>1230</v>
      </c>
      <c r="G385" s="4">
        <v>39994</v>
      </c>
      <c r="H385" s="3" t="s">
        <v>1774</v>
      </c>
    </row>
    <row r="386" spans="2:8" ht="12.75">
      <c r="B386" s="3">
        <v>100</v>
      </c>
      <c r="C386" s="3" t="s">
        <v>1860</v>
      </c>
      <c r="D386" s="3" t="s">
        <v>1771</v>
      </c>
      <c r="E386" s="27" t="s">
        <v>1225</v>
      </c>
      <c r="F386" s="3" t="s">
        <v>1227</v>
      </c>
      <c r="G386" s="4">
        <v>40004</v>
      </c>
      <c r="H386" s="3" t="s">
        <v>1775</v>
      </c>
    </row>
    <row r="387" spans="2:8" ht="12.75">
      <c r="B387" s="3">
        <v>1</v>
      </c>
      <c r="C387" s="3" t="s">
        <v>1860</v>
      </c>
      <c r="D387" s="3" t="s">
        <v>1771</v>
      </c>
      <c r="E387" s="27" t="s">
        <v>1225</v>
      </c>
      <c r="F387" s="3" t="s">
        <v>1227</v>
      </c>
      <c r="G387" s="4">
        <v>40004</v>
      </c>
      <c r="H387" s="3" t="s">
        <v>1776</v>
      </c>
    </row>
    <row r="388" spans="2:8" ht="12.75">
      <c r="B388" s="3">
        <v>7</v>
      </c>
      <c r="C388" s="3" t="s">
        <v>1860</v>
      </c>
      <c r="D388" s="3" t="s">
        <v>1771</v>
      </c>
      <c r="E388" s="27" t="s">
        <v>1225</v>
      </c>
      <c r="F388" s="3" t="s">
        <v>1231</v>
      </c>
      <c r="G388" s="4">
        <v>39814</v>
      </c>
      <c r="H388" s="3" t="s">
        <v>1777</v>
      </c>
    </row>
    <row r="389" spans="2:8" ht="12.75">
      <c r="B389" s="3">
        <v>50</v>
      </c>
      <c r="C389" s="3" t="s">
        <v>1860</v>
      </c>
      <c r="D389" s="3" t="s">
        <v>1768</v>
      </c>
      <c r="E389" s="27" t="s">
        <v>1225</v>
      </c>
      <c r="F389" s="3" t="s">
        <v>1232</v>
      </c>
      <c r="G389" s="4">
        <v>39848</v>
      </c>
      <c r="H389" s="3" t="s">
        <v>1778</v>
      </c>
    </row>
    <row r="390" spans="2:8" ht="12.75">
      <c r="B390" s="3">
        <v>142</v>
      </c>
      <c r="C390" s="3" t="s">
        <v>1860</v>
      </c>
      <c r="D390" s="3" t="s">
        <v>1771</v>
      </c>
      <c r="E390" s="27" t="s">
        <v>1233</v>
      </c>
      <c r="F390" s="3" t="s">
        <v>1234</v>
      </c>
      <c r="G390" s="4">
        <v>40009</v>
      </c>
      <c r="H390" s="3" t="s">
        <v>1779</v>
      </c>
    </row>
    <row r="391" spans="2:8" ht="12.75">
      <c r="B391" s="3">
        <v>300</v>
      </c>
      <c r="C391" s="3" t="s">
        <v>1860</v>
      </c>
      <c r="D391" s="3" t="s">
        <v>1768</v>
      </c>
      <c r="E391" s="27" t="s">
        <v>1928</v>
      </c>
      <c r="F391" s="3" t="s">
        <v>1235</v>
      </c>
      <c r="G391" s="4">
        <v>39951</v>
      </c>
      <c r="H391" s="3" t="s">
        <v>1780</v>
      </c>
    </row>
    <row r="392" spans="2:8" ht="12.75">
      <c r="B392" s="3">
        <v>17</v>
      </c>
      <c r="C392" s="3" t="s">
        <v>1885</v>
      </c>
      <c r="D392" s="3" t="s">
        <v>1766</v>
      </c>
      <c r="E392" s="27" t="s">
        <v>1236</v>
      </c>
      <c r="F392" s="3" t="s">
        <v>1237</v>
      </c>
      <c r="G392" s="4">
        <v>39455</v>
      </c>
      <c r="H392" s="3" t="s">
        <v>1781</v>
      </c>
    </row>
    <row r="393" spans="2:8" ht="12.75">
      <c r="B393" s="3">
        <v>180</v>
      </c>
      <c r="C393" s="3" t="s">
        <v>1885</v>
      </c>
      <c r="D393" s="3" t="s">
        <v>1766</v>
      </c>
      <c r="E393" s="27" t="s">
        <v>1233</v>
      </c>
      <c r="F393" s="3" t="s">
        <v>1238</v>
      </c>
      <c r="G393" s="4">
        <v>39628</v>
      </c>
      <c r="H393" s="3" t="s">
        <v>1782</v>
      </c>
    </row>
    <row r="394" spans="2:8" ht="12.75">
      <c r="B394" s="3">
        <v>45</v>
      </c>
      <c r="C394" s="3" t="s">
        <v>1885</v>
      </c>
      <c r="D394" s="3" t="s">
        <v>1766</v>
      </c>
      <c r="E394" s="27" t="s">
        <v>1875</v>
      </c>
      <c r="F394" s="3" t="s">
        <v>1239</v>
      </c>
      <c r="G394" s="4">
        <v>39961</v>
      </c>
      <c r="H394" s="3" t="s">
        <v>1783</v>
      </c>
    </row>
    <row r="395" spans="1:8" ht="12.75">
      <c r="A395" s="3">
        <f>SUM(B379:B395)</f>
        <v>1269</v>
      </c>
      <c r="B395" s="3">
        <v>110</v>
      </c>
      <c r="C395" s="3" t="s">
        <v>1885</v>
      </c>
      <c r="D395" s="3" t="s">
        <v>1766</v>
      </c>
      <c r="E395" s="27" t="s">
        <v>1233</v>
      </c>
      <c r="F395" s="3" t="s">
        <v>1240</v>
      </c>
      <c r="G395" s="4">
        <v>40028</v>
      </c>
      <c r="H395" s="3" t="s">
        <v>1784</v>
      </c>
    </row>
    <row r="396" ht="12.75">
      <c r="G396" s="4"/>
    </row>
    <row r="397" spans="1:8" ht="12.75">
      <c r="A397" s="2" t="s">
        <v>1785</v>
      </c>
      <c r="B397" s="3">
        <v>40</v>
      </c>
      <c r="C397" s="3" t="s">
        <v>1860</v>
      </c>
      <c r="D397" s="3" t="s">
        <v>1771</v>
      </c>
      <c r="E397" s="27" t="s">
        <v>1241</v>
      </c>
      <c r="F397" s="3" t="s">
        <v>1242</v>
      </c>
      <c r="G397" s="4">
        <v>39824</v>
      </c>
      <c r="H397" s="3" t="s">
        <v>1786</v>
      </c>
    </row>
    <row r="398" spans="1:8" ht="12.75">
      <c r="A398" s="7"/>
      <c r="B398" s="3">
        <v>139</v>
      </c>
      <c r="C398" s="3" t="s">
        <v>1860</v>
      </c>
      <c r="D398" s="3" t="s">
        <v>1771</v>
      </c>
      <c r="E398" s="27" t="s">
        <v>1241</v>
      </c>
      <c r="F398" s="3" t="s">
        <v>1242</v>
      </c>
      <c r="G398" s="4">
        <v>39824</v>
      </c>
      <c r="H398" s="3" t="s">
        <v>1786</v>
      </c>
    </row>
    <row r="399" spans="2:8" ht="12.75">
      <c r="B399" s="3">
        <v>52</v>
      </c>
      <c r="C399" s="3" t="s">
        <v>1860</v>
      </c>
      <c r="D399" s="3" t="s">
        <v>1771</v>
      </c>
      <c r="E399" s="27" t="s">
        <v>1241</v>
      </c>
      <c r="F399" s="3" t="s">
        <v>1242</v>
      </c>
      <c r="G399" s="4">
        <v>39824</v>
      </c>
      <c r="H399" s="3" t="s">
        <v>1786</v>
      </c>
    </row>
    <row r="400" spans="2:8" ht="12.75">
      <c r="B400" s="3">
        <v>9</v>
      </c>
      <c r="C400" s="3" t="s">
        <v>1860</v>
      </c>
      <c r="D400" s="3" t="s">
        <v>1771</v>
      </c>
      <c r="E400" s="27" t="s">
        <v>1243</v>
      </c>
      <c r="F400" s="3" t="s">
        <v>1244</v>
      </c>
      <c r="G400" s="4">
        <v>39835</v>
      </c>
      <c r="H400" s="3" t="s">
        <v>1787</v>
      </c>
    </row>
    <row r="401" spans="2:8" ht="12.75">
      <c r="B401" s="3">
        <v>32</v>
      </c>
      <c r="C401" s="3" t="s">
        <v>1860</v>
      </c>
      <c r="D401" s="3" t="s">
        <v>1788</v>
      </c>
      <c r="E401" s="27" t="s">
        <v>1245</v>
      </c>
      <c r="F401" s="3" t="s">
        <v>1246</v>
      </c>
      <c r="G401" s="4">
        <v>39948</v>
      </c>
      <c r="H401" s="3" t="s">
        <v>1789</v>
      </c>
    </row>
    <row r="402" spans="2:8" ht="12.75">
      <c r="B402" s="3">
        <v>15</v>
      </c>
      <c r="C402" s="3" t="s">
        <v>1860</v>
      </c>
      <c r="D402" s="3" t="s">
        <v>1790</v>
      </c>
      <c r="E402" s="27" t="s">
        <v>1241</v>
      </c>
      <c r="F402" s="3" t="s">
        <v>1247</v>
      </c>
      <c r="G402" s="4">
        <v>39951</v>
      </c>
      <c r="H402" s="3" t="s">
        <v>1791</v>
      </c>
    </row>
    <row r="403" spans="2:8" ht="12.75">
      <c r="B403" s="3">
        <v>4</v>
      </c>
      <c r="C403" s="3" t="s">
        <v>1860</v>
      </c>
      <c r="D403" s="3" t="s">
        <v>1792</v>
      </c>
      <c r="E403" s="27" t="s">
        <v>1241</v>
      </c>
      <c r="F403" s="3" t="s">
        <v>1247</v>
      </c>
      <c r="G403" s="4">
        <v>39951</v>
      </c>
      <c r="H403" s="3" t="s">
        <v>1791</v>
      </c>
    </row>
    <row r="404" spans="2:8" ht="12.75">
      <c r="B404" s="3">
        <v>93</v>
      </c>
      <c r="C404" s="3" t="s">
        <v>1860</v>
      </c>
      <c r="D404" s="3" t="s">
        <v>1793</v>
      </c>
      <c r="E404" s="27" t="s">
        <v>1248</v>
      </c>
      <c r="F404" s="3" t="s">
        <v>1249</v>
      </c>
      <c r="G404" s="4">
        <v>39832</v>
      </c>
      <c r="H404" s="3" t="s">
        <v>1794</v>
      </c>
    </row>
    <row r="405" spans="2:8" ht="12.75">
      <c r="B405" s="3">
        <v>3</v>
      </c>
      <c r="C405" s="3" t="s">
        <v>1860</v>
      </c>
      <c r="D405" s="3" t="s">
        <v>1795</v>
      </c>
      <c r="E405" s="27" t="s">
        <v>1248</v>
      </c>
      <c r="F405" s="3" t="s">
        <v>1249</v>
      </c>
      <c r="G405" s="4">
        <v>39832</v>
      </c>
      <c r="H405" s="3" t="s">
        <v>1794</v>
      </c>
    </row>
    <row r="406" spans="2:8" ht="12.75">
      <c r="B406" s="3">
        <v>6</v>
      </c>
      <c r="C406" s="3" t="s">
        <v>1860</v>
      </c>
      <c r="D406" s="3" t="s">
        <v>1796</v>
      </c>
      <c r="E406" s="27" t="s">
        <v>1248</v>
      </c>
      <c r="F406" s="3" t="s">
        <v>1249</v>
      </c>
      <c r="G406" s="4">
        <v>39832</v>
      </c>
      <c r="H406" s="3" t="s">
        <v>1794</v>
      </c>
    </row>
    <row r="407" spans="2:8" ht="12.75">
      <c r="B407" s="3">
        <v>9</v>
      </c>
      <c r="C407" s="3" t="s">
        <v>1860</v>
      </c>
      <c r="D407" s="3" t="s">
        <v>1797</v>
      </c>
      <c r="E407" s="27" t="s">
        <v>1248</v>
      </c>
      <c r="F407" s="3" t="s">
        <v>1249</v>
      </c>
      <c r="G407" s="4">
        <v>39832</v>
      </c>
      <c r="H407" s="3" t="s">
        <v>1794</v>
      </c>
    </row>
    <row r="408" spans="2:8" ht="12.75">
      <c r="B408" s="3">
        <v>76</v>
      </c>
      <c r="C408" s="3" t="s">
        <v>1860</v>
      </c>
      <c r="D408" s="3" t="s">
        <v>1793</v>
      </c>
      <c r="E408" s="27" t="s">
        <v>1875</v>
      </c>
      <c r="F408" s="3" t="s">
        <v>1251</v>
      </c>
      <c r="G408" s="4">
        <v>39542</v>
      </c>
      <c r="H408" s="3" t="s">
        <v>1798</v>
      </c>
    </row>
    <row r="409" spans="2:8" ht="12.75">
      <c r="B409" s="3">
        <v>20</v>
      </c>
      <c r="C409" s="3" t="s">
        <v>1885</v>
      </c>
      <c r="D409" s="3" t="s">
        <v>490</v>
      </c>
      <c r="E409" s="27" t="s">
        <v>1252</v>
      </c>
      <c r="F409" s="3" t="s">
        <v>1253</v>
      </c>
      <c r="G409" s="4">
        <v>39926</v>
      </c>
      <c r="H409" s="3" t="s">
        <v>491</v>
      </c>
    </row>
    <row r="410" spans="2:8" ht="12.75">
      <c r="B410" s="3">
        <v>5</v>
      </c>
      <c r="C410" s="3" t="s">
        <v>372</v>
      </c>
      <c r="D410" s="3" t="s">
        <v>492</v>
      </c>
      <c r="E410" s="27" t="s">
        <v>1254</v>
      </c>
      <c r="F410" s="3" t="s">
        <v>1255</v>
      </c>
      <c r="G410" s="4">
        <v>39955</v>
      </c>
      <c r="H410" s="3" t="s">
        <v>493</v>
      </c>
    </row>
    <row r="411" spans="1:8" ht="12.75">
      <c r="A411" s="3">
        <f>SUM(B397:B411)</f>
        <v>512</v>
      </c>
      <c r="B411" s="3">
        <v>9</v>
      </c>
      <c r="C411" s="3" t="s">
        <v>1921</v>
      </c>
      <c r="D411" s="3" t="s">
        <v>494</v>
      </c>
      <c r="E411" s="27" t="s">
        <v>1256</v>
      </c>
      <c r="F411" s="3" t="s">
        <v>1257</v>
      </c>
      <c r="G411" s="4">
        <v>39835</v>
      </c>
      <c r="H411" s="3" t="s">
        <v>495</v>
      </c>
    </row>
    <row r="413" spans="1:8" ht="12.75">
      <c r="A413" s="1" t="s">
        <v>496</v>
      </c>
      <c r="B413" s="3">
        <v>24</v>
      </c>
      <c r="C413" s="3" t="s">
        <v>1860</v>
      </c>
      <c r="D413" s="3" t="s">
        <v>1771</v>
      </c>
      <c r="E413" s="27" t="s">
        <v>1258</v>
      </c>
      <c r="F413" s="3" t="s">
        <v>1259</v>
      </c>
      <c r="G413" s="4">
        <v>40025</v>
      </c>
      <c r="H413" s="3" t="s">
        <v>1799</v>
      </c>
    </row>
    <row r="414" spans="2:8" ht="12.75">
      <c r="B414" s="3">
        <v>40</v>
      </c>
      <c r="C414" s="3" t="s">
        <v>1860</v>
      </c>
      <c r="D414" s="3" t="s">
        <v>1771</v>
      </c>
      <c r="E414" s="27" t="s">
        <v>1260</v>
      </c>
      <c r="F414" s="3" t="s">
        <v>1261</v>
      </c>
      <c r="G414" s="4">
        <v>39750</v>
      </c>
      <c r="H414" s="3" t="s">
        <v>1800</v>
      </c>
    </row>
    <row r="415" spans="1:8" ht="12.75">
      <c r="A415" s="3" t="s">
        <v>1326</v>
      </c>
      <c r="B415" s="3">
        <v>205</v>
      </c>
      <c r="C415" s="3" t="s">
        <v>1860</v>
      </c>
      <c r="D415" s="3" t="s">
        <v>1771</v>
      </c>
      <c r="E415" s="27" t="s">
        <v>1875</v>
      </c>
      <c r="F415" s="3" t="s">
        <v>1262</v>
      </c>
      <c r="G415" s="4">
        <v>40051</v>
      </c>
      <c r="H415" s="3" t="s">
        <v>1801</v>
      </c>
    </row>
    <row r="416" spans="1:8" ht="12.75">
      <c r="A416" s="31">
        <f>187+270+97+23</f>
        <v>577</v>
      </c>
      <c r="B416" s="3">
        <v>9</v>
      </c>
      <c r="C416" s="3" t="s">
        <v>1860</v>
      </c>
      <c r="D416" s="3" t="s">
        <v>1802</v>
      </c>
      <c r="E416" s="27" t="s">
        <v>1263</v>
      </c>
      <c r="F416" s="3" t="s">
        <v>1264</v>
      </c>
      <c r="G416" s="4">
        <v>39953</v>
      </c>
      <c r="H416" s="3" t="s">
        <v>1803</v>
      </c>
    </row>
    <row r="417" spans="2:8" ht="12.75">
      <c r="B417" s="3">
        <v>187</v>
      </c>
      <c r="C417" s="3" t="s">
        <v>1860</v>
      </c>
      <c r="D417" s="3" t="s">
        <v>1804</v>
      </c>
      <c r="E417" s="27" t="s">
        <v>1265</v>
      </c>
      <c r="F417" s="3" t="s">
        <v>1266</v>
      </c>
      <c r="G417" s="4">
        <v>39982</v>
      </c>
      <c r="H417" s="3" t="s">
        <v>498</v>
      </c>
    </row>
    <row r="418" spans="2:8" ht="12.75">
      <c r="B418" s="3">
        <v>153</v>
      </c>
      <c r="C418" s="3" t="s">
        <v>1860</v>
      </c>
      <c r="D418" s="3" t="s">
        <v>1805</v>
      </c>
      <c r="E418" s="27" t="s">
        <v>1267</v>
      </c>
      <c r="F418" s="3" t="s">
        <v>1268</v>
      </c>
      <c r="G418" s="4">
        <v>39890</v>
      </c>
      <c r="H418" s="3" t="s">
        <v>1806</v>
      </c>
    </row>
    <row r="419" spans="2:8" ht="12.75">
      <c r="B419" s="3">
        <v>179</v>
      </c>
      <c r="C419" s="3" t="s">
        <v>1860</v>
      </c>
      <c r="D419" s="3" t="s">
        <v>1805</v>
      </c>
      <c r="E419" s="27" t="s">
        <v>1928</v>
      </c>
      <c r="F419" s="3" t="s">
        <v>1269</v>
      </c>
      <c r="G419" s="4">
        <v>39897</v>
      </c>
      <c r="H419" s="3" t="s">
        <v>1807</v>
      </c>
    </row>
    <row r="420" spans="2:8" ht="12.75">
      <c r="B420" s="3">
        <v>270</v>
      </c>
      <c r="C420" s="3" t="s">
        <v>1885</v>
      </c>
      <c r="D420" s="3" t="s">
        <v>1808</v>
      </c>
      <c r="E420" s="27" t="s">
        <v>791</v>
      </c>
      <c r="F420" s="3" t="s">
        <v>1270</v>
      </c>
      <c r="G420" s="4">
        <v>39996</v>
      </c>
      <c r="H420" s="3" t="s">
        <v>1809</v>
      </c>
    </row>
    <row r="421" spans="2:8" ht="12.75">
      <c r="B421" s="3">
        <v>34</v>
      </c>
      <c r="C421" s="3" t="s">
        <v>1885</v>
      </c>
      <c r="D421" s="3" t="s">
        <v>1810</v>
      </c>
      <c r="E421" s="27" t="s">
        <v>1258</v>
      </c>
      <c r="F421" s="3" t="s">
        <v>1271</v>
      </c>
      <c r="G421" s="4">
        <v>39984</v>
      </c>
      <c r="H421" s="3" t="s">
        <v>1811</v>
      </c>
    </row>
    <row r="422" spans="2:8" ht="12.75">
      <c r="B422" s="3">
        <v>97</v>
      </c>
      <c r="C422" s="3" t="s">
        <v>372</v>
      </c>
      <c r="D422" s="3" t="s">
        <v>497</v>
      </c>
      <c r="E422" s="27" t="s">
        <v>1265</v>
      </c>
      <c r="F422" s="3" t="s">
        <v>1266</v>
      </c>
      <c r="G422" s="4">
        <v>39888</v>
      </c>
      <c r="H422" s="3" t="s">
        <v>498</v>
      </c>
    </row>
    <row r="423" spans="1:8" ht="12.75">
      <c r="A423" s="3">
        <f>SUM(B413:B423)</f>
        <v>1221</v>
      </c>
      <c r="B423" s="3">
        <v>23</v>
      </c>
      <c r="C423" s="3" t="s">
        <v>1921</v>
      </c>
      <c r="D423" s="3" t="s">
        <v>499</v>
      </c>
      <c r="E423" s="27" t="s">
        <v>1265</v>
      </c>
      <c r="F423" s="3" t="s">
        <v>1266</v>
      </c>
      <c r="G423" s="4">
        <v>39888</v>
      </c>
      <c r="H423" s="3" t="s">
        <v>498</v>
      </c>
    </row>
    <row r="424" ht="12.75">
      <c r="G424" s="4"/>
    </row>
    <row r="425" spans="1:8" ht="12.75">
      <c r="A425" s="1" t="s">
        <v>1812</v>
      </c>
      <c r="B425" s="3">
        <v>1250</v>
      </c>
      <c r="C425" s="3" t="s">
        <v>1860</v>
      </c>
      <c r="D425" s="3" t="s">
        <v>1771</v>
      </c>
      <c r="E425" s="27" t="s">
        <v>791</v>
      </c>
      <c r="F425" s="3" t="s">
        <v>592</v>
      </c>
      <c r="G425" s="4">
        <v>39944</v>
      </c>
      <c r="H425" s="3" t="s">
        <v>2148</v>
      </c>
    </row>
    <row r="426" spans="2:8" ht="12.75">
      <c r="B426" s="7">
        <v>350</v>
      </c>
      <c r="C426" s="3" t="s">
        <v>1860</v>
      </c>
      <c r="D426" s="3" t="s">
        <v>2149</v>
      </c>
      <c r="E426" s="27" t="s">
        <v>1272</v>
      </c>
      <c r="F426" s="3" t="s">
        <v>1273</v>
      </c>
      <c r="G426" s="4">
        <v>39980</v>
      </c>
      <c r="H426" s="3" t="s">
        <v>2150</v>
      </c>
    </row>
    <row r="427" spans="1:8" ht="12.75">
      <c r="A427" s="3" t="s">
        <v>2149</v>
      </c>
      <c r="B427" s="7">
        <v>170</v>
      </c>
      <c r="C427" s="3" t="s">
        <v>1860</v>
      </c>
      <c r="D427" s="3" t="s">
        <v>2151</v>
      </c>
      <c r="E427" s="27" t="s">
        <v>1274</v>
      </c>
      <c r="F427" s="3" t="s">
        <v>1275</v>
      </c>
      <c r="G427" s="4">
        <v>40017</v>
      </c>
      <c r="H427" s="3" t="s">
        <v>2152</v>
      </c>
    </row>
    <row r="428" spans="1:8" ht="12.75">
      <c r="A428" s="30">
        <f>350+19+3+10+13+30+73+130+96+200+32+50+7+66+100+4+10+24+29+44+2+6+15+12+2+20</f>
        <v>1347</v>
      </c>
      <c r="B428" s="7">
        <v>20</v>
      </c>
      <c r="C428" s="3" t="s">
        <v>1860</v>
      </c>
      <c r="D428" s="3" t="s">
        <v>2153</v>
      </c>
      <c r="E428" s="27" t="s">
        <v>1276</v>
      </c>
      <c r="F428" s="3" t="s">
        <v>1277</v>
      </c>
      <c r="G428" s="4">
        <v>39987</v>
      </c>
      <c r="H428" s="3" t="s">
        <v>2154</v>
      </c>
    </row>
    <row r="429" spans="2:8" ht="12.75">
      <c r="B429" s="7">
        <v>19</v>
      </c>
      <c r="C429" s="3" t="s">
        <v>1860</v>
      </c>
      <c r="D429" s="3" t="s">
        <v>2155</v>
      </c>
      <c r="E429" s="27" t="s">
        <v>1250</v>
      </c>
      <c r="F429" s="3" t="s">
        <v>1278</v>
      </c>
      <c r="G429" s="4">
        <v>39856</v>
      </c>
      <c r="H429" s="3" t="s">
        <v>2156</v>
      </c>
    </row>
    <row r="430" spans="2:8" ht="12.75">
      <c r="B430" s="7">
        <v>3</v>
      </c>
      <c r="C430" s="3" t="s">
        <v>1860</v>
      </c>
      <c r="D430" s="3" t="s">
        <v>2157</v>
      </c>
      <c r="E430" s="27" t="s">
        <v>1250</v>
      </c>
      <c r="F430" s="3" t="s">
        <v>1278</v>
      </c>
      <c r="G430" s="4">
        <v>39856</v>
      </c>
      <c r="H430" s="3" t="s">
        <v>2156</v>
      </c>
    </row>
    <row r="431" spans="2:8" ht="12.75">
      <c r="B431" s="7">
        <v>125</v>
      </c>
      <c r="C431" s="3" t="s">
        <v>1860</v>
      </c>
      <c r="D431" s="3" t="s">
        <v>2158</v>
      </c>
      <c r="E431" s="27" t="s">
        <v>1279</v>
      </c>
      <c r="F431" s="3" t="s">
        <v>1280</v>
      </c>
      <c r="G431" s="4">
        <v>39857</v>
      </c>
      <c r="H431" s="3" t="s">
        <v>2159</v>
      </c>
    </row>
    <row r="432" spans="2:8" ht="12.75">
      <c r="B432" s="7">
        <v>17</v>
      </c>
      <c r="C432" s="3" t="s">
        <v>1860</v>
      </c>
      <c r="D432" s="3" t="s">
        <v>2160</v>
      </c>
      <c r="E432" s="27" t="s">
        <v>1281</v>
      </c>
      <c r="F432" s="3" t="s">
        <v>1282</v>
      </c>
      <c r="G432" s="4">
        <v>39857</v>
      </c>
      <c r="H432" s="3" t="s">
        <v>2161</v>
      </c>
    </row>
    <row r="433" spans="2:8" ht="12.75">
      <c r="B433" s="7">
        <v>10</v>
      </c>
      <c r="C433" s="3" t="s">
        <v>1860</v>
      </c>
      <c r="D433" s="3" t="s">
        <v>2162</v>
      </c>
      <c r="E433" s="27" t="s">
        <v>1283</v>
      </c>
      <c r="F433" s="3" t="s">
        <v>1284</v>
      </c>
      <c r="G433" s="4">
        <v>39972</v>
      </c>
      <c r="H433" s="3" t="s">
        <v>2163</v>
      </c>
    </row>
    <row r="434" spans="2:8" ht="12.75">
      <c r="B434" s="7">
        <v>66</v>
      </c>
      <c r="C434" s="3" t="s">
        <v>1860</v>
      </c>
      <c r="D434" s="3" t="s">
        <v>2164</v>
      </c>
      <c r="E434" s="27" t="s">
        <v>1285</v>
      </c>
      <c r="F434" s="3" t="s">
        <v>1286</v>
      </c>
      <c r="G434" s="4">
        <v>39989</v>
      </c>
      <c r="H434" s="3" t="s">
        <v>2165</v>
      </c>
    </row>
    <row r="435" spans="2:8" ht="12.75">
      <c r="B435" s="7">
        <v>133</v>
      </c>
      <c r="C435" s="3" t="s">
        <v>1860</v>
      </c>
      <c r="D435" s="3" t="s">
        <v>2166</v>
      </c>
      <c r="E435" s="27" t="s">
        <v>1250</v>
      </c>
      <c r="F435" s="3" t="s">
        <v>1287</v>
      </c>
      <c r="G435" s="4">
        <v>39968</v>
      </c>
      <c r="H435" s="3" t="s">
        <v>2167</v>
      </c>
    </row>
    <row r="436" spans="2:8" ht="12.75">
      <c r="B436" s="7">
        <v>13</v>
      </c>
      <c r="C436" s="3" t="s">
        <v>1860</v>
      </c>
      <c r="D436" s="3" t="s">
        <v>2168</v>
      </c>
      <c r="E436" s="27" t="s">
        <v>1250</v>
      </c>
      <c r="F436" s="3" t="s">
        <v>1287</v>
      </c>
      <c r="G436" s="4">
        <v>39968</v>
      </c>
      <c r="H436" s="3" t="s">
        <v>2167</v>
      </c>
    </row>
    <row r="437" spans="2:8" ht="12.75">
      <c r="B437" s="7">
        <v>30</v>
      </c>
      <c r="C437" s="3" t="s">
        <v>1860</v>
      </c>
      <c r="D437" s="3" t="s">
        <v>2169</v>
      </c>
      <c r="E437" s="27" t="s">
        <v>1250</v>
      </c>
      <c r="F437" s="3" t="s">
        <v>1287</v>
      </c>
      <c r="G437" s="4">
        <v>39968</v>
      </c>
      <c r="H437" s="3" t="s">
        <v>2167</v>
      </c>
    </row>
    <row r="438" spans="2:8" ht="12.75">
      <c r="B438" s="33">
        <v>25</v>
      </c>
      <c r="C438" s="3" t="s">
        <v>1860</v>
      </c>
      <c r="D438" s="3" t="s">
        <v>2170</v>
      </c>
      <c r="E438" s="27" t="s">
        <v>1250</v>
      </c>
      <c r="F438" s="3" t="s">
        <v>1287</v>
      </c>
      <c r="G438" s="4">
        <v>39968</v>
      </c>
      <c r="H438" s="3" t="s">
        <v>2167</v>
      </c>
    </row>
    <row r="439" spans="2:8" ht="12.75">
      <c r="B439" s="7">
        <v>32</v>
      </c>
      <c r="C439" s="3" t="s">
        <v>1885</v>
      </c>
      <c r="D439" s="3" t="s">
        <v>2171</v>
      </c>
      <c r="E439" s="27" t="s">
        <v>946</v>
      </c>
      <c r="F439" s="3" t="s">
        <v>947</v>
      </c>
      <c r="G439" s="4">
        <v>39878</v>
      </c>
      <c r="H439" s="3" t="s">
        <v>948</v>
      </c>
    </row>
    <row r="440" spans="2:8" ht="12.75">
      <c r="B440" s="7">
        <v>73</v>
      </c>
      <c r="C440" s="3" t="s">
        <v>1885</v>
      </c>
      <c r="D440" s="3" t="s">
        <v>2172</v>
      </c>
      <c r="E440" s="27" t="s">
        <v>1288</v>
      </c>
      <c r="F440" s="3" t="s">
        <v>1289</v>
      </c>
      <c r="G440" s="4">
        <v>39889</v>
      </c>
      <c r="H440" s="3" t="s">
        <v>2173</v>
      </c>
    </row>
    <row r="441" spans="2:8" ht="12.75">
      <c r="B441" s="7">
        <v>19</v>
      </c>
      <c r="C441" s="3" t="s">
        <v>1885</v>
      </c>
      <c r="D441" s="3" t="s">
        <v>2174</v>
      </c>
      <c r="E441" s="27" t="s">
        <v>1290</v>
      </c>
      <c r="F441" s="3" t="s">
        <v>1291</v>
      </c>
      <c r="G441" s="4">
        <v>39918</v>
      </c>
      <c r="H441" s="3" t="s">
        <v>2175</v>
      </c>
    </row>
    <row r="442" spans="2:8" ht="12.75">
      <c r="B442" s="7">
        <v>130</v>
      </c>
      <c r="C442" s="3" t="s">
        <v>1885</v>
      </c>
      <c r="D442" s="3" t="s">
        <v>2149</v>
      </c>
      <c r="E442" s="27" t="s">
        <v>1250</v>
      </c>
      <c r="F442" s="3" t="s">
        <v>1292</v>
      </c>
      <c r="G442" s="4">
        <v>39960</v>
      </c>
      <c r="H442" s="3" t="s">
        <v>2176</v>
      </c>
    </row>
    <row r="443" spans="2:8" ht="12.75">
      <c r="B443" s="7">
        <v>118</v>
      </c>
      <c r="C443" s="3" t="s">
        <v>1885</v>
      </c>
      <c r="D443" s="3" t="s">
        <v>2166</v>
      </c>
      <c r="E443" s="27" t="s">
        <v>1250</v>
      </c>
      <c r="F443" s="3" t="s">
        <v>1287</v>
      </c>
      <c r="G443" s="4">
        <v>39968</v>
      </c>
      <c r="H443" s="3" t="s">
        <v>2167</v>
      </c>
    </row>
    <row r="444" spans="2:8" ht="12.75">
      <c r="B444" s="7">
        <v>96</v>
      </c>
      <c r="C444" s="3" t="s">
        <v>1885</v>
      </c>
      <c r="D444" s="3" t="s">
        <v>2169</v>
      </c>
      <c r="E444" s="27" t="s">
        <v>1250</v>
      </c>
      <c r="F444" s="3" t="s">
        <v>1287</v>
      </c>
      <c r="G444" s="4">
        <v>39968</v>
      </c>
      <c r="H444" s="3" t="s">
        <v>2167</v>
      </c>
    </row>
    <row r="445" spans="2:8" ht="12.75">
      <c r="B445" s="7">
        <v>50</v>
      </c>
      <c r="C445" s="3" t="s">
        <v>1885</v>
      </c>
      <c r="D445" s="3" t="s">
        <v>2170</v>
      </c>
      <c r="E445" s="27" t="s">
        <v>1250</v>
      </c>
      <c r="F445" s="3" t="s">
        <v>1287</v>
      </c>
      <c r="G445" s="4">
        <v>39968</v>
      </c>
      <c r="H445" s="3" t="s">
        <v>2167</v>
      </c>
    </row>
    <row r="446" spans="2:8" ht="12.75">
      <c r="B446" s="7">
        <v>5</v>
      </c>
      <c r="C446" s="3" t="s">
        <v>1885</v>
      </c>
      <c r="D446" s="3" t="s">
        <v>2177</v>
      </c>
      <c r="E446" s="27" t="s">
        <v>1294</v>
      </c>
      <c r="F446" s="3" t="s">
        <v>1293</v>
      </c>
      <c r="G446" s="4">
        <v>39975</v>
      </c>
      <c r="H446" s="3" t="s">
        <v>2178</v>
      </c>
    </row>
    <row r="447" spans="2:8" ht="12.75">
      <c r="B447" s="7">
        <v>74</v>
      </c>
      <c r="C447" s="3" t="s">
        <v>1885</v>
      </c>
      <c r="D447" s="3" t="s">
        <v>2164</v>
      </c>
      <c r="E447" s="27" t="s">
        <v>1294</v>
      </c>
      <c r="F447" s="3" t="s">
        <v>1295</v>
      </c>
      <c r="G447" s="4">
        <v>39980</v>
      </c>
      <c r="H447" s="3" t="s">
        <v>2179</v>
      </c>
    </row>
    <row r="448" spans="2:8" ht="12.75">
      <c r="B448" s="7">
        <v>200</v>
      </c>
      <c r="C448" s="3" t="s">
        <v>1885</v>
      </c>
      <c r="D448" s="3" t="s">
        <v>2149</v>
      </c>
      <c r="E448" s="27" t="s">
        <v>1272</v>
      </c>
      <c r="F448" s="3" t="s">
        <v>1273</v>
      </c>
      <c r="G448" s="4">
        <v>39980</v>
      </c>
      <c r="H448" s="3" t="s">
        <v>2150</v>
      </c>
    </row>
    <row r="449" spans="2:8" ht="12.75">
      <c r="B449" s="7">
        <v>32</v>
      </c>
      <c r="C449" s="3" t="s">
        <v>1885</v>
      </c>
      <c r="D449" s="3" t="s">
        <v>2180</v>
      </c>
      <c r="E449" s="27" t="s">
        <v>1250</v>
      </c>
      <c r="F449" s="3" t="s">
        <v>1296</v>
      </c>
      <c r="G449" s="4">
        <v>39982</v>
      </c>
      <c r="H449" s="3" t="s">
        <v>2181</v>
      </c>
    </row>
    <row r="450" spans="2:8" ht="12.75">
      <c r="B450" s="7">
        <v>50</v>
      </c>
      <c r="C450" s="3" t="s">
        <v>1885</v>
      </c>
      <c r="D450" s="3" t="s">
        <v>2182</v>
      </c>
      <c r="E450" s="27" t="s">
        <v>1290</v>
      </c>
      <c r="F450" s="3" t="s">
        <v>1297</v>
      </c>
      <c r="G450" s="4">
        <v>39987</v>
      </c>
      <c r="H450" s="3" t="s">
        <v>2183</v>
      </c>
    </row>
    <row r="451" spans="2:8" ht="12.75">
      <c r="B451" s="7">
        <v>6</v>
      </c>
      <c r="C451" s="3" t="s">
        <v>1885</v>
      </c>
      <c r="D451" s="3" t="s">
        <v>2184</v>
      </c>
      <c r="E451" s="27" t="s">
        <v>1298</v>
      </c>
      <c r="F451" s="3" t="s">
        <v>1299</v>
      </c>
      <c r="G451" s="4">
        <v>39988</v>
      </c>
      <c r="H451" s="3" t="s">
        <v>2185</v>
      </c>
    </row>
    <row r="452" spans="2:8" ht="12.75">
      <c r="B452" s="7">
        <v>5</v>
      </c>
      <c r="C452" s="3" t="s">
        <v>1885</v>
      </c>
      <c r="D452" s="3" t="s">
        <v>1829</v>
      </c>
      <c r="E452" s="27" t="s">
        <v>1300</v>
      </c>
      <c r="F452" s="3" t="s">
        <v>1301</v>
      </c>
      <c r="G452" s="4">
        <v>39988</v>
      </c>
      <c r="H452" s="3" t="s">
        <v>2186</v>
      </c>
    </row>
    <row r="453" spans="2:8" ht="12.75">
      <c r="B453" s="7">
        <v>6</v>
      </c>
      <c r="C453" s="3" t="s">
        <v>1885</v>
      </c>
      <c r="D453" s="3" t="s">
        <v>2187</v>
      </c>
      <c r="E453" s="27" t="s">
        <v>1302</v>
      </c>
      <c r="F453" s="3" t="s">
        <v>1303</v>
      </c>
      <c r="G453" s="4">
        <v>39990</v>
      </c>
      <c r="H453" s="3" t="s">
        <v>2188</v>
      </c>
    </row>
    <row r="454" spans="2:8" ht="12.75">
      <c r="B454" s="7">
        <v>7</v>
      </c>
      <c r="C454" s="3" t="s">
        <v>2189</v>
      </c>
      <c r="D454" s="3" t="s">
        <v>2190</v>
      </c>
      <c r="E454" s="27" t="s">
        <v>1250</v>
      </c>
      <c r="F454" s="3" t="s">
        <v>1304</v>
      </c>
      <c r="G454" s="4">
        <v>39995</v>
      </c>
      <c r="H454" s="3" t="s">
        <v>2191</v>
      </c>
    </row>
    <row r="455" spans="2:8" ht="12.75">
      <c r="B455" s="7">
        <v>66</v>
      </c>
      <c r="C455" s="3" t="s">
        <v>1885</v>
      </c>
      <c r="D455" s="3" t="s">
        <v>2192</v>
      </c>
      <c r="E455" s="27" t="s">
        <v>1290</v>
      </c>
      <c r="F455" s="3" t="s">
        <v>1305</v>
      </c>
      <c r="G455" s="4">
        <v>40008</v>
      </c>
      <c r="H455" s="3" t="s">
        <v>2193</v>
      </c>
    </row>
    <row r="456" spans="2:8" ht="12.75">
      <c r="B456" s="7">
        <v>100</v>
      </c>
      <c r="C456" s="3" t="s">
        <v>1885</v>
      </c>
      <c r="D456" s="3" t="s">
        <v>2194</v>
      </c>
      <c r="E456" s="27" t="s">
        <v>1302</v>
      </c>
      <c r="F456" s="3" t="s">
        <v>1306</v>
      </c>
      <c r="G456" s="4">
        <v>40010</v>
      </c>
      <c r="H456" s="3" t="s">
        <v>2195</v>
      </c>
    </row>
    <row r="457" spans="2:8" ht="12.75">
      <c r="B457" s="7">
        <v>10</v>
      </c>
      <c r="C457" s="3" t="s">
        <v>1885</v>
      </c>
      <c r="D457" s="3" t="s">
        <v>2196</v>
      </c>
      <c r="E457" s="27" t="s">
        <v>1298</v>
      </c>
      <c r="F457" s="3" t="s">
        <v>1307</v>
      </c>
      <c r="G457" s="4">
        <v>40015</v>
      </c>
      <c r="H457" s="3" t="s">
        <v>2197</v>
      </c>
    </row>
    <row r="458" spans="2:8" ht="12.75">
      <c r="B458" s="7">
        <v>15</v>
      </c>
      <c r="C458" s="3" t="s">
        <v>1885</v>
      </c>
      <c r="D458" s="3" t="s">
        <v>2198</v>
      </c>
      <c r="E458" s="27" t="s">
        <v>1308</v>
      </c>
      <c r="F458" s="3" t="s">
        <v>1309</v>
      </c>
      <c r="G458" s="4">
        <v>40023</v>
      </c>
      <c r="H458" s="3" t="s">
        <v>2199</v>
      </c>
    </row>
    <row r="459" spans="2:8" ht="12.75">
      <c r="B459" s="7">
        <v>19</v>
      </c>
      <c r="C459" s="3" t="s">
        <v>1885</v>
      </c>
      <c r="D459" s="3" t="s">
        <v>2200</v>
      </c>
      <c r="E459" s="27" t="s">
        <v>1308</v>
      </c>
      <c r="F459" s="3" t="s">
        <v>1309</v>
      </c>
      <c r="G459" s="4">
        <v>40023</v>
      </c>
      <c r="H459" s="3" t="s">
        <v>2199</v>
      </c>
    </row>
    <row r="460" spans="2:8" ht="12.75">
      <c r="B460" s="7">
        <v>4</v>
      </c>
      <c r="C460" s="3" t="s">
        <v>1885</v>
      </c>
      <c r="D460" s="3" t="s">
        <v>2168</v>
      </c>
      <c r="E460" s="27" t="s">
        <v>1250</v>
      </c>
      <c r="F460" s="3" t="s">
        <v>1310</v>
      </c>
      <c r="G460" s="4">
        <v>40039</v>
      </c>
      <c r="H460" s="3" t="s">
        <v>2201</v>
      </c>
    </row>
    <row r="461" spans="2:8" ht="12.75">
      <c r="B461" s="7">
        <v>7</v>
      </c>
      <c r="C461" s="3" t="s">
        <v>1885</v>
      </c>
      <c r="D461" s="3" t="s">
        <v>2202</v>
      </c>
      <c r="E461" s="27" t="s">
        <v>1311</v>
      </c>
      <c r="F461" s="3" t="s">
        <v>1312</v>
      </c>
      <c r="G461" s="4">
        <v>40039</v>
      </c>
      <c r="H461" s="3" t="s">
        <v>2203</v>
      </c>
    </row>
    <row r="462" spans="2:8" ht="12.75">
      <c r="B462" s="7">
        <v>10</v>
      </c>
      <c r="C462" s="3" t="s">
        <v>1885</v>
      </c>
      <c r="D462" s="3" t="s">
        <v>2204</v>
      </c>
      <c r="E462" s="27" t="s">
        <v>1250</v>
      </c>
      <c r="F462" s="3" t="s">
        <v>1310</v>
      </c>
      <c r="G462" s="4">
        <v>40039</v>
      </c>
      <c r="H462" s="3" t="s">
        <v>2201</v>
      </c>
    </row>
    <row r="463" spans="2:8" ht="12.75">
      <c r="B463" s="7">
        <v>24</v>
      </c>
      <c r="C463" s="3" t="s">
        <v>1885</v>
      </c>
      <c r="D463" s="3" t="s">
        <v>2205</v>
      </c>
      <c r="E463" s="27" t="s">
        <v>1250</v>
      </c>
      <c r="F463" s="3" t="s">
        <v>1310</v>
      </c>
      <c r="G463" s="4">
        <v>40039</v>
      </c>
      <c r="H463" s="3" t="s">
        <v>2201</v>
      </c>
    </row>
    <row r="464" spans="2:8" ht="12.75">
      <c r="B464" s="7">
        <v>29</v>
      </c>
      <c r="C464" s="3" t="s">
        <v>1885</v>
      </c>
      <c r="D464" s="3" t="s">
        <v>2206</v>
      </c>
      <c r="E464" s="27" t="s">
        <v>1313</v>
      </c>
      <c r="F464" s="3" t="s">
        <v>1314</v>
      </c>
      <c r="G464" s="4">
        <v>39459</v>
      </c>
      <c r="H464" s="3" t="s">
        <v>2207</v>
      </c>
    </row>
    <row r="465" spans="2:8" ht="12.75">
      <c r="B465" s="7">
        <v>19</v>
      </c>
      <c r="C465" s="3" t="s">
        <v>1885</v>
      </c>
      <c r="D465" s="3" t="s">
        <v>2208</v>
      </c>
      <c r="E465" s="27" t="s">
        <v>1315</v>
      </c>
      <c r="F465" s="3" t="s">
        <v>2379</v>
      </c>
      <c r="G465" s="4">
        <v>39513</v>
      </c>
      <c r="H465" s="3" t="s">
        <v>2209</v>
      </c>
    </row>
    <row r="466" spans="2:8" ht="12.75">
      <c r="B466" s="7">
        <v>44</v>
      </c>
      <c r="C466" s="3" t="s">
        <v>1885</v>
      </c>
      <c r="D466" s="3" t="s">
        <v>2196</v>
      </c>
      <c r="E466" s="27" t="s">
        <v>1298</v>
      </c>
      <c r="F466" s="3" t="s">
        <v>2380</v>
      </c>
      <c r="G466" s="4">
        <v>39711</v>
      </c>
      <c r="H466" s="3" t="s">
        <v>2210</v>
      </c>
    </row>
    <row r="467" spans="2:8" ht="12.75">
      <c r="B467" s="7">
        <v>44</v>
      </c>
      <c r="C467" s="3" t="s">
        <v>1885</v>
      </c>
      <c r="D467" s="3" t="s">
        <v>2157</v>
      </c>
      <c r="E467" s="27" t="s">
        <v>1250</v>
      </c>
      <c r="F467" s="3" t="s">
        <v>1278</v>
      </c>
      <c r="G467" s="4">
        <v>39762</v>
      </c>
      <c r="H467" s="3" t="s">
        <v>2156</v>
      </c>
    </row>
    <row r="468" spans="2:8" ht="12.75">
      <c r="B468" s="7">
        <v>24</v>
      </c>
      <c r="C468" s="3" t="s">
        <v>1885</v>
      </c>
      <c r="D468" s="3" t="s">
        <v>2211</v>
      </c>
      <c r="E468" s="27" t="s">
        <v>2381</v>
      </c>
      <c r="F468" s="3" t="s">
        <v>2382</v>
      </c>
      <c r="G468" s="4">
        <v>39764</v>
      </c>
      <c r="H468" s="3" t="s">
        <v>2212</v>
      </c>
    </row>
    <row r="469" spans="2:8" ht="12.75">
      <c r="B469" s="7">
        <v>2</v>
      </c>
      <c r="C469" s="3" t="s">
        <v>372</v>
      </c>
      <c r="D469" s="3" t="s">
        <v>2213</v>
      </c>
      <c r="E469" s="27" t="s">
        <v>2383</v>
      </c>
      <c r="F469" s="3" t="s">
        <v>2384</v>
      </c>
      <c r="G469" s="4">
        <v>39981</v>
      </c>
      <c r="H469" s="3" t="s">
        <v>2214</v>
      </c>
    </row>
    <row r="470" spans="2:8" ht="12.75">
      <c r="B470" s="7">
        <v>4</v>
      </c>
      <c r="C470" s="3" t="s">
        <v>372</v>
      </c>
      <c r="D470" s="3" t="s">
        <v>2215</v>
      </c>
      <c r="E470" s="27" t="s">
        <v>2385</v>
      </c>
      <c r="F470" s="3" t="s">
        <v>2386</v>
      </c>
      <c r="G470" s="4">
        <v>39968</v>
      </c>
      <c r="H470" s="3" t="s">
        <v>2216</v>
      </c>
    </row>
    <row r="471" spans="2:8" ht="12.75">
      <c r="B471" s="7">
        <v>6</v>
      </c>
      <c r="C471" s="3" t="s">
        <v>372</v>
      </c>
      <c r="D471" s="3" t="s">
        <v>2155</v>
      </c>
      <c r="E471" s="27" t="s">
        <v>2387</v>
      </c>
      <c r="F471" s="3" t="s">
        <v>2388</v>
      </c>
      <c r="G471" s="4">
        <v>39968</v>
      </c>
      <c r="H471" s="3" t="s">
        <v>2217</v>
      </c>
    </row>
    <row r="472" spans="2:8" ht="12.75">
      <c r="B472" s="7">
        <v>2</v>
      </c>
      <c r="C472" s="3" t="s">
        <v>372</v>
      </c>
      <c r="D472" s="3" t="s">
        <v>2184</v>
      </c>
      <c r="E472" s="27" t="s">
        <v>1298</v>
      </c>
      <c r="F472" s="3" t="s">
        <v>2389</v>
      </c>
      <c r="G472" s="4">
        <v>40000</v>
      </c>
      <c r="H472" s="3" t="s">
        <v>2218</v>
      </c>
    </row>
    <row r="473" spans="2:8" ht="12.75">
      <c r="B473" s="7">
        <v>4</v>
      </c>
      <c r="C473" s="3" t="s">
        <v>372</v>
      </c>
      <c r="D473" s="3" t="s">
        <v>2200</v>
      </c>
      <c r="E473" s="27" t="s">
        <v>2390</v>
      </c>
      <c r="F473" s="3" t="s">
        <v>2391</v>
      </c>
      <c r="G473" s="4">
        <v>39707</v>
      </c>
      <c r="H473" s="3" t="s">
        <v>2219</v>
      </c>
    </row>
    <row r="474" spans="2:8" ht="12.75">
      <c r="B474" s="7">
        <v>31</v>
      </c>
      <c r="C474" s="3" t="s">
        <v>372</v>
      </c>
      <c r="D474" s="3" t="s">
        <v>2158</v>
      </c>
      <c r="E474" s="27" t="s">
        <v>2392</v>
      </c>
      <c r="F474" s="3" t="s">
        <v>2393</v>
      </c>
      <c r="G474" s="4">
        <v>39882</v>
      </c>
      <c r="H474" s="3" t="s">
        <v>2220</v>
      </c>
    </row>
    <row r="475" spans="2:8" ht="12.75">
      <c r="B475" s="7">
        <v>53</v>
      </c>
      <c r="C475" s="3" t="s">
        <v>372</v>
      </c>
      <c r="D475" s="3" t="s">
        <v>2211</v>
      </c>
      <c r="E475" s="27" t="s">
        <v>2392</v>
      </c>
      <c r="F475" s="3" t="s">
        <v>2393</v>
      </c>
      <c r="G475" s="4">
        <v>39882</v>
      </c>
      <c r="H475" s="3" t="s">
        <v>2220</v>
      </c>
    </row>
    <row r="476" spans="2:8" ht="12.75">
      <c r="B476" s="7">
        <v>1</v>
      </c>
      <c r="C476" s="3" t="s">
        <v>372</v>
      </c>
      <c r="D476" s="3" t="s">
        <v>2208</v>
      </c>
      <c r="E476" s="27" t="s">
        <v>1294</v>
      </c>
      <c r="F476" s="3" t="s">
        <v>2394</v>
      </c>
      <c r="G476" s="4">
        <v>40037</v>
      </c>
      <c r="H476" s="3" t="s">
        <v>2221</v>
      </c>
    </row>
    <row r="477" spans="2:8" ht="12.75">
      <c r="B477" s="7">
        <v>15</v>
      </c>
      <c r="C477" s="3" t="s">
        <v>372</v>
      </c>
      <c r="D477" s="3" t="s">
        <v>2190</v>
      </c>
      <c r="E477" s="27" t="s">
        <v>1250</v>
      </c>
      <c r="F477" s="3" t="s">
        <v>2395</v>
      </c>
      <c r="G477" s="4">
        <v>39989</v>
      </c>
      <c r="H477" s="23" t="s">
        <v>2222</v>
      </c>
    </row>
    <row r="478" spans="2:8" ht="12.75">
      <c r="B478" s="7">
        <v>12</v>
      </c>
      <c r="C478" s="3" t="s">
        <v>1921</v>
      </c>
      <c r="D478" s="3" t="s">
        <v>2182</v>
      </c>
      <c r="E478" s="27" t="s">
        <v>1290</v>
      </c>
      <c r="F478" s="3" t="s">
        <v>2396</v>
      </c>
      <c r="G478" s="4">
        <v>39988</v>
      </c>
      <c r="H478" s="3" t="s">
        <v>2223</v>
      </c>
    </row>
    <row r="479" spans="2:8" ht="12.75">
      <c r="B479" s="7">
        <v>6</v>
      </c>
      <c r="C479" s="3" t="s">
        <v>1921</v>
      </c>
      <c r="D479" s="3" t="s">
        <v>2215</v>
      </c>
      <c r="E479" s="27" t="s">
        <v>2385</v>
      </c>
      <c r="F479" s="3" t="s">
        <v>2386</v>
      </c>
      <c r="G479" s="4">
        <v>39968</v>
      </c>
      <c r="H479" s="3" t="s">
        <v>2216</v>
      </c>
    </row>
    <row r="480" spans="2:8" ht="12.75">
      <c r="B480" s="7">
        <v>2</v>
      </c>
      <c r="C480" s="3" t="s">
        <v>1921</v>
      </c>
      <c r="D480" s="3" t="s">
        <v>2213</v>
      </c>
      <c r="E480" s="27" t="s">
        <v>2383</v>
      </c>
      <c r="F480" s="3" t="s">
        <v>2384</v>
      </c>
      <c r="G480" s="4">
        <v>39981</v>
      </c>
      <c r="H480" s="3" t="s">
        <v>2214</v>
      </c>
    </row>
    <row r="481" spans="2:8" ht="12.75">
      <c r="B481" s="7">
        <v>25</v>
      </c>
      <c r="C481" s="3" t="s">
        <v>1921</v>
      </c>
      <c r="D481" s="3" t="s">
        <v>2151</v>
      </c>
      <c r="E481" s="27" t="s">
        <v>2392</v>
      </c>
      <c r="F481" s="3" t="s">
        <v>942</v>
      </c>
      <c r="G481" s="4">
        <v>39874</v>
      </c>
      <c r="H481" s="3" t="s">
        <v>2224</v>
      </c>
    </row>
    <row r="482" spans="2:8" ht="12.75">
      <c r="B482" s="7">
        <v>45</v>
      </c>
      <c r="C482" s="3" t="s">
        <v>1921</v>
      </c>
      <c r="D482" s="3" t="s">
        <v>2211</v>
      </c>
      <c r="E482" s="27" t="s">
        <v>2392</v>
      </c>
      <c r="F482" s="3" t="s">
        <v>2393</v>
      </c>
      <c r="G482" s="4">
        <v>39882</v>
      </c>
      <c r="H482" s="3" t="s">
        <v>2220</v>
      </c>
    </row>
    <row r="483" spans="2:8" ht="12.75">
      <c r="B483" s="7">
        <v>38</v>
      </c>
      <c r="C483" s="3" t="s">
        <v>1921</v>
      </c>
      <c r="D483" s="3" t="s">
        <v>2158</v>
      </c>
      <c r="E483" s="27" t="s">
        <v>1279</v>
      </c>
      <c r="F483" s="3" t="s">
        <v>943</v>
      </c>
      <c r="G483" s="4">
        <v>39857</v>
      </c>
      <c r="H483" s="3" t="s">
        <v>2225</v>
      </c>
    </row>
    <row r="484" spans="1:8" ht="12.75">
      <c r="A484" s="3">
        <f>SUM(B425:B484)</f>
        <v>3805</v>
      </c>
      <c r="B484" s="7">
        <v>10</v>
      </c>
      <c r="C484" s="3" t="s">
        <v>1921</v>
      </c>
      <c r="D484" s="3" t="s">
        <v>1833</v>
      </c>
      <c r="E484" s="27" t="s">
        <v>944</v>
      </c>
      <c r="F484" s="3" t="s">
        <v>945</v>
      </c>
      <c r="G484" s="4">
        <v>40037</v>
      </c>
      <c r="H484" s="3" t="s">
        <v>2226</v>
      </c>
    </row>
    <row r="485" spans="2:7" ht="12.75">
      <c r="B485" s="7"/>
      <c r="G485" s="4"/>
    </row>
    <row r="486" spans="1:8" ht="12.75">
      <c r="A486" s="2" t="s">
        <v>500</v>
      </c>
      <c r="B486" s="7">
        <v>150</v>
      </c>
      <c r="C486" s="3" t="s">
        <v>1860</v>
      </c>
      <c r="D486" s="3" t="s">
        <v>501</v>
      </c>
      <c r="E486" s="27" t="s">
        <v>949</v>
      </c>
      <c r="F486" s="3" t="s">
        <v>950</v>
      </c>
      <c r="G486" s="4">
        <v>39938</v>
      </c>
      <c r="H486" s="3" t="s">
        <v>502</v>
      </c>
    </row>
    <row r="487" spans="1:8" ht="12.75">
      <c r="A487" s="7"/>
      <c r="B487" s="7">
        <v>1000</v>
      </c>
      <c r="C487" s="3" t="s">
        <v>1860</v>
      </c>
      <c r="D487" s="3" t="s">
        <v>503</v>
      </c>
      <c r="E487" s="27" t="s">
        <v>951</v>
      </c>
      <c r="F487" s="3" t="s">
        <v>952</v>
      </c>
      <c r="G487" s="4">
        <v>40044</v>
      </c>
      <c r="H487" s="3" t="s">
        <v>504</v>
      </c>
    </row>
    <row r="488" spans="1:8" ht="12.75">
      <c r="A488" s="3" t="s">
        <v>898</v>
      </c>
      <c r="B488" s="7">
        <v>440</v>
      </c>
      <c r="C488" s="3" t="s">
        <v>1860</v>
      </c>
      <c r="D488" s="3" t="s">
        <v>505</v>
      </c>
      <c r="E488" s="27" t="s">
        <v>953</v>
      </c>
      <c r="F488" s="3" t="s">
        <v>954</v>
      </c>
      <c r="G488" s="4">
        <v>39988</v>
      </c>
      <c r="H488" s="3" t="s">
        <v>506</v>
      </c>
    </row>
    <row r="489" spans="1:8" ht="12.75">
      <c r="A489" s="30">
        <f>1000+700+440+250+1000</f>
        <v>3390</v>
      </c>
      <c r="B489" s="7">
        <v>700</v>
      </c>
      <c r="C489" s="3" t="s">
        <v>1860</v>
      </c>
      <c r="D489" s="3" t="s">
        <v>507</v>
      </c>
      <c r="E489" s="27" t="s">
        <v>1875</v>
      </c>
      <c r="F489" s="3" t="s">
        <v>955</v>
      </c>
      <c r="G489" s="4">
        <v>40003</v>
      </c>
      <c r="H489" s="3" t="s">
        <v>508</v>
      </c>
    </row>
    <row r="490" spans="2:8" ht="12.75">
      <c r="B490" s="7">
        <v>94</v>
      </c>
      <c r="C490" s="3" t="s">
        <v>1860</v>
      </c>
      <c r="D490" s="3" t="s">
        <v>509</v>
      </c>
      <c r="E490" s="27" t="s">
        <v>956</v>
      </c>
      <c r="F490" s="3" t="s">
        <v>957</v>
      </c>
      <c r="G490" s="4">
        <v>39951</v>
      </c>
      <c r="H490" s="3" t="s">
        <v>510</v>
      </c>
    </row>
    <row r="491" spans="2:8" ht="12.75">
      <c r="B491" s="7">
        <v>20</v>
      </c>
      <c r="C491" s="3" t="s">
        <v>1860</v>
      </c>
      <c r="D491" s="3" t="s">
        <v>511</v>
      </c>
      <c r="E491" s="27" t="s">
        <v>958</v>
      </c>
      <c r="F491" s="3" t="s">
        <v>959</v>
      </c>
      <c r="G491" s="4">
        <v>39952</v>
      </c>
      <c r="H491" s="3" t="s">
        <v>512</v>
      </c>
    </row>
    <row r="492" spans="2:8" ht="12.75">
      <c r="B492" s="7">
        <v>250</v>
      </c>
      <c r="C492" s="3" t="s">
        <v>1860</v>
      </c>
      <c r="D492" s="3" t="s">
        <v>513</v>
      </c>
      <c r="E492" s="27" t="s">
        <v>953</v>
      </c>
      <c r="F492" s="3" t="s">
        <v>960</v>
      </c>
      <c r="G492" s="4">
        <v>39742</v>
      </c>
      <c r="H492" s="3" t="s">
        <v>514</v>
      </c>
    </row>
    <row r="493" spans="2:8" ht="12.75">
      <c r="B493" s="7">
        <v>11</v>
      </c>
      <c r="C493" s="3" t="s">
        <v>372</v>
      </c>
      <c r="D493" s="3" t="s">
        <v>515</v>
      </c>
      <c r="E493" s="27" t="s">
        <v>961</v>
      </c>
      <c r="F493" s="3" t="s">
        <v>962</v>
      </c>
      <c r="G493" s="4">
        <v>39813</v>
      </c>
      <c r="H493" s="3" t="s">
        <v>516</v>
      </c>
    </row>
    <row r="494" spans="2:8" ht="12.75">
      <c r="B494" s="7">
        <v>100</v>
      </c>
      <c r="C494" s="3" t="s">
        <v>372</v>
      </c>
      <c r="D494" s="3" t="s">
        <v>517</v>
      </c>
      <c r="E494" s="27" t="s">
        <v>963</v>
      </c>
      <c r="F494" s="3" t="s">
        <v>964</v>
      </c>
      <c r="G494" s="4">
        <v>39990</v>
      </c>
      <c r="H494" s="3" t="s">
        <v>965</v>
      </c>
    </row>
    <row r="495" spans="2:8" ht="12.75">
      <c r="B495" s="7">
        <v>48</v>
      </c>
      <c r="C495" s="3" t="s">
        <v>372</v>
      </c>
      <c r="D495" s="3" t="s">
        <v>518</v>
      </c>
      <c r="E495" s="27" t="s">
        <v>966</v>
      </c>
      <c r="F495" s="3" t="s">
        <v>967</v>
      </c>
      <c r="G495" s="4">
        <v>39932</v>
      </c>
      <c r="H495" s="3" t="s">
        <v>519</v>
      </c>
    </row>
    <row r="496" spans="2:8" ht="12.75">
      <c r="B496" s="7">
        <v>11</v>
      </c>
      <c r="C496" s="3" t="s">
        <v>372</v>
      </c>
      <c r="D496" s="3" t="s">
        <v>520</v>
      </c>
      <c r="E496" s="27" t="s">
        <v>961</v>
      </c>
      <c r="F496" s="3" t="s">
        <v>968</v>
      </c>
      <c r="G496" s="4">
        <v>39965</v>
      </c>
      <c r="H496" s="3" t="s">
        <v>521</v>
      </c>
    </row>
    <row r="497" spans="2:8" ht="12.75">
      <c r="B497" s="7">
        <v>22</v>
      </c>
      <c r="C497" s="3" t="s">
        <v>1921</v>
      </c>
      <c r="D497" s="3" t="s">
        <v>522</v>
      </c>
      <c r="E497" s="27" t="s">
        <v>966</v>
      </c>
      <c r="F497" s="3" t="s">
        <v>967</v>
      </c>
      <c r="G497" s="4">
        <v>39932</v>
      </c>
      <c r="H497" s="3" t="s">
        <v>519</v>
      </c>
    </row>
    <row r="498" spans="2:8" ht="12.75">
      <c r="B498" s="7">
        <v>6</v>
      </c>
      <c r="C498" s="3" t="s">
        <v>1921</v>
      </c>
      <c r="D498" s="3" t="s">
        <v>523</v>
      </c>
      <c r="E498" s="27" t="s">
        <v>969</v>
      </c>
      <c r="F498" s="3" t="s">
        <v>970</v>
      </c>
      <c r="G498" s="4">
        <v>39980</v>
      </c>
      <c r="H498" s="3" t="s">
        <v>524</v>
      </c>
    </row>
    <row r="499" spans="2:8" ht="12.75">
      <c r="B499" s="7">
        <v>3</v>
      </c>
      <c r="C499" s="3" t="s">
        <v>1921</v>
      </c>
      <c r="D499" s="3" t="s">
        <v>525</v>
      </c>
      <c r="E499" s="27" t="s">
        <v>961</v>
      </c>
      <c r="F499" s="3" t="s">
        <v>968</v>
      </c>
      <c r="G499" s="4">
        <v>39965</v>
      </c>
      <c r="H499" s="3" t="s">
        <v>521</v>
      </c>
    </row>
    <row r="500" spans="2:8" ht="12.75">
      <c r="B500" s="7">
        <v>1000</v>
      </c>
      <c r="C500" s="3" t="s">
        <v>1925</v>
      </c>
      <c r="D500" s="3" t="s">
        <v>528</v>
      </c>
      <c r="E500" s="27" t="s">
        <v>971</v>
      </c>
      <c r="F500" s="3" t="s">
        <v>0</v>
      </c>
      <c r="G500" s="4">
        <v>40043</v>
      </c>
      <c r="H500" s="3" t="s">
        <v>527</v>
      </c>
    </row>
    <row r="501" spans="2:8" ht="12.75">
      <c r="B501" s="7">
        <v>14</v>
      </c>
      <c r="C501" s="3" t="s">
        <v>1885</v>
      </c>
      <c r="D501" s="3" t="s">
        <v>884</v>
      </c>
      <c r="E501" s="27" t="s">
        <v>1</v>
      </c>
      <c r="F501" s="3" t="s">
        <v>2</v>
      </c>
      <c r="G501" s="4">
        <v>39582</v>
      </c>
      <c r="H501" s="3" t="s">
        <v>885</v>
      </c>
    </row>
    <row r="502" spans="2:8" ht="12.75">
      <c r="B502" s="7">
        <v>268</v>
      </c>
      <c r="C502" s="3" t="s">
        <v>1885</v>
      </c>
      <c r="D502" s="3" t="s">
        <v>886</v>
      </c>
      <c r="E502" s="27" t="s">
        <v>3</v>
      </c>
      <c r="F502" s="3" t="s">
        <v>4</v>
      </c>
      <c r="G502" s="4">
        <v>39581</v>
      </c>
      <c r="H502" s="3" t="s">
        <v>887</v>
      </c>
    </row>
    <row r="503" spans="2:8" ht="12.75">
      <c r="B503" s="7">
        <v>112</v>
      </c>
      <c r="C503" s="3" t="s">
        <v>1885</v>
      </c>
      <c r="D503" s="3" t="s">
        <v>888</v>
      </c>
      <c r="E503" s="27" t="s">
        <v>1139</v>
      </c>
      <c r="F503" s="3" t="s">
        <v>2066</v>
      </c>
      <c r="G503" s="4">
        <v>39925</v>
      </c>
      <c r="H503" s="3" t="s">
        <v>889</v>
      </c>
    </row>
    <row r="504" spans="2:8" ht="12.75">
      <c r="B504" s="7">
        <v>700</v>
      </c>
      <c r="C504" s="3" t="s">
        <v>1885</v>
      </c>
      <c r="D504" s="3" t="s">
        <v>890</v>
      </c>
      <c r="E504" s="27" t="s">
        <v>1125</v>
      </c>
      <c r="F504" s="3" t="s">
        <v>2067</v>
      </c>
      <c r="G504" s="4">
        <v>39883</v>
      </c>
      <c r="H504" s="3" t="s">
        <v>891</v>
      </c>
    </row>
    <row r="505" spans="2:8" ht="12.75">
      <c r="B505" s="7">
        <v>54</v>
      </c>
      <c r="C505" s="3" t="s">
        <v>1885</v>
      </c>
      <c r="D505" s="3" t="s">
        <v>892</v>
      </c>
      <c r="E505" s="27" t="s">
        <v>2068</v>
      </c>
      <c r="F505" s="3" t="s">
        <v>2069</v>
      </c>
      <c r="G505" s="4">
        <v>39931</v>
      </c>
      <c r="H505" s="3" t="s">
        <v>893</v>
      </c>
    </row>
    <row r="506" spans="2:8" ht="12.75">
      <c r="B506" s="7">
        <v>195</v>
      </c>
      <c r="C506" s="3" t="s">
        <v>1885</v>
      </c>
      <c r="D506" s="3" t="s">
        <v>894</v>
      </c>
      <c r="E506" s="27" t="s">
        <v>2070</v>
      </c>
      <c r="F506" s="3" t="s">
        <v>2071</v>
      </c>
      <c r="G506" s="4">
        <v>40001</v>
      </c>
      <c r="H506" s="3" t="s">
        <v>895</v>
      </c>
    </row>
    <row r="507" spans="2:8" ht="12.75">
      <c r="B507" s="7">
        <v>65</v>
      </c>
      <c r="C507" s="3" t="s">
        <v>1885</v>
      </c>
      <c r="D507" s="3" t="s">
        <v>896</v>
      </c>
      <c r="E507" s="27" t="s">
        <v>958</v>
      </c>
      <c r="F507" s="3" t="s">
        <v>2072</v>
      </c>
      <c r="G507" s="4">
        <v>39985</v>
      </c>
      <c r="H507" s="3" t="s">
        <v>897</v>
      </c>
    </row>
    <row r="508" spans="2:8" ht="12.75">
      <c r="B508" s="7">
        <v>1000</v>
      </c>
      <c r="C508" s="3" t="s">
        <v>1885</v>
      </c>
      <c r="D508" s="3" t="s">
        <v>898</v>
      </c>
      <c r="E508" s="27" t="s">
        <v>1875</v>
      </c>
      <c r="F508" s="3" t="s">
        <v>955</v>
      </c>
      <c r="G508" s="4">
        <v>40003</v>
      </c>
      <c r="H508" s="3" t="s">
        <v>508</v>
      </c>
    </row>
    <row r="509" spans="2:8" ht="12.75">
      <c r="B509" s="3">
        <v>35</v>
      </c>
      <c r="C509" s="3" t="s">
        <v>1885</v>
      </c>
      <c r="D509" s="3" t="s">
        <v>785</v>
      </c>
      <c r="E509" s="27" t="s">
        <v>2073</v>
      </c>
      <c r="F509" s="3" t="s">
        <v>2074</v>
      </c>
      <c r="G509" s="4">
        <v>39967</v>
      </c>
      <c r="H509" s="3" t="s">
        <v>899</v>
      </c>
    </row>
    <row r="510" spans="2:8" ht="12.75">
      <c r="B510" s="3">
        <v>22</v>
      </c>
      <c r="C510" s="3" t="s">
        <v>1885</v>
      </c>
      <c r="D510" s="3" t="s">
        <v>900</v>
      </c>
      <c r="E510" s="27" t="s">
        <v>2075</v>
      </c>
      <c r="F510" s="3" t="s">
        <v>2076</v>
      </c>
      <c r="G510" s="4">
        <v>39624</v>
      </c>
      <c r="H510" s="3" t="s">
        <v>901</v>
      </c>
    </row>
    <row r="511" spans="2:8" ht="12.75">
      <c r="B511" s="3">
        <v>7</v>
      </c>
      <c r="C511" s="3" t="s">
        <v>1885</v>
      </c>
      <c r="D511" s="3" t="s">
        <v>902</v>
      </c>
      <c r="E511" s="27" t="s">
        <v>958</v>
      </c>
      <c r="F511" s="3" t="s">
        <v>2077</v>
      </c>
      <c r="G511" s="4">
        <v>39974</v>
      </c>
      <c r="H511" s="3" t="s">
        <v>903</v>
      </c>
    </row>
    <row r="512" spans="2:8" ht="12.75">
      <c r="B512" s="3">
        <v>58</v>
      </c>
      <c r="C512" s="3" t="s">
        <v>1885</v>
      </c>
      <c r="D512" s="3" t="s">
        <v>904</v>
      </c>
      <c r="E512" s="27" t="s">
        <v>956</v>
      </c>
      <c r="F512" s="3" t="s">
        <v>957</v>
      </c>
      <c r="G512" s="4">
        <v>39951</v>
      </c>
      <c r="H512" s="3" t="s">
        <v>510</v>
      </c>
    </row>
    <row r="513" spans="2:8" ht="12.75">
      <c r="B513" s="3">
        <v>10</v>
      </c>
      <c r="C513" s="3" t="s">
        <v>1885</v>
      </c>
      <c r="D513" s="3" t="s">
        <v>905</v>
      </c>
      <c r="E513" s="27" t="s">
        <v>958</v>
      </c>
      <c r="F513" s="3" t="s">
        <v>959</v>
      </c>
      <c r="G513" s="4">
        <v>39952</v>
      </c>
      <c r="H513" s="3" t="s">
        <v>512</v>
      </c>
    </row>
    <row r="514" spans="2:8" ht="12.75">
      <c r="B514" s="3">
        <v>3</v>
      </c>
      <c r="C514" s="3" t="s">
        <v>1885</v>
      </c>
      <c r="D514" s="3" t="s">
        <v>906</v>
      </c>
      <c r="E514" s="27" t="s">
        <v>1</v>
      </c>
      <c r="F514" s="3" t="s">
        <v>2078</v>
      </c>
      <c r="G514" s="4">
        <v>39973</v>
      </c>
      <c r="H514" s="3" t="s">
        <v>907</v>
      </c>
    </row>
    <row r="515" spans="2:8" ht="12.75">
      <c r="B515" s="3">
        <f>4+3+3+12+10</f>
        <v>32</v>
      </c>
      <c r="C515" s="3" t="s">
        <v>1885</v>
      </c>
      <c r="D515" s="3" t="s">
        <v>908</v>
      </c>
      <c r="E515" s="27" t="s">
        <v>2075</v>
      </c>
      <c r="F515" s="3" t="s">
        <v>2079</v>
      </c>
      <c r="G515" s="4">
        <v>39938</v>
      </c>
      <c r="H515" s="3" t="s">
        <v>909</v>
      </c>
    </row>
    <row r="516" spans="2:8" ht="12.75">
      <c r="B516" s="3">
        <v>10</v>
      </c>
      <c r="C516" s="3" t="s">
        <v>1885</v>
      </c>
      <c r="D516" s="3" t="s">
        <v>910</v>
      </c>
      <c r="E516" s="27" t="s">
        <v>2075</v>
      </c>
      <c r="F516" s="3" t="s">
        <v>2080</v>
      </c>
      <c r="G516" s="4">
        <v>39933</v>
      </c>
      <c r="H516" s="3" t="s">
        <v>911</v>
      </c>
    </row>
    <row r="517" spans="1:8" ht="12.75">
      <c r="A517" s="3">
        <f>SUM(B486:B517)</f>
        <v>6452</v>
      </c>
      <c r="B517" s="3">
        <v>12</v>
      </c>
      <c r="C517" s="3" t="s">
        <v>1885</v>
      </c>
      <c r="D517" s="3" t="s">
        <v>912</v>
      </c>
      <c r="E517" s="27" t="s">
        <v>2081</v>
      </c>
      <c r="F517" s="3" t="s">
        <v>2082</v>
      </c>
      <c r="G517" s="4">
        <v>39583</v>
      </c>
      <c r="H517" s="3" t="s">
        <v>913</v>
      </c>
    </row>
    <row r="518" ht="12.75">
      <c r="G518" s="4"/>
    </row>
    <row r="519" spans="1:8" ht="12.75">
      <c r="A519" s="1" t="s">
        <v>2227</v>
      </c>
      <c r="B519" s="3">
        <v>370</v>
      </c>
      <c r="C519" s="3" t="s">
        <v>1860</v>
      </c>
      <c r="D519" s="3" t="s">
        <v>2228</v>
      </c>
      <c r="E519" s="27" t="s">
        <v>2083</v>
      </c>
      <c r="F519" s="3" t="s">
        <v>2084</v>
      </c>
      <c r="G519" s="4">
        <v>39987</v>
      </c>
      <c r="H519" s="3" t="s">
        <v>2229</v>
      </c>
    </row>
    <row r="520" spans="2:8" ht="12.75">
      <c r="B520" s="3">
        <v>12</v>
      </c>
      <c r="C520" s="3" t="s">
        <v>1860</v>
      </c>
      <c r="D520" s="3" t="s">
        <v>2230</v>
      </c>
      <c r="E520" s="27" t="s">
        <v>2085</v>
      </c>
      <c r="F520" s="3" t="s">
        <v>2086</v>
      </c>
      <c r="G520" s="4">
        <v>39899</v>
      </c>
      <c r="H520" s="3" t="s">
        <v>2231</v>
      </c>
    </row>
    <row r="521" spans="1:8" ht="12.75">
      <c r="A521" s="3" t="s">
        <v>1324</v>
      </c>
      <c r="B521" s="3">
        <v>59</v>
      </c>
      <c r="C521" s="3" t="s">
        <v>1860</v>
      </c>
      <c r="D521" s="3" t="s">
        <v>2228</v>
      </c>
      <c r="E521" s="27" t="s">
        <v>2087</v>
      </c>
      <c r="F521" s="3" t="s">
        <v>2088</v>
      </c>
      <c r="G521" s="4">
        <v>39884</v>
      </c>
      <c r="H521" s="3" t="s">
        <v>2232</v>
      </c>
    </row>
    <row r="522" spans="1:8" ht="12.75">
      <c r="A522" s="31">
        <f>370+59+80+50+13+142+17</f>
        <v>731</v>
      </c>
      <c r="B522" s="3">
        <v>21</v>
      </c>
      <c r="C522" s="3" t="s">
        <v>1860</v>
      </c>
      <c r="D522" s="3" t="s">
        <v>2233</v>
      </c>
      <c r="E522" s="27" t="s">
        <v>2085</v>
      </c>
      <c r="F522" s="3" t="s">
        <v>2089</v>
      </c>
      <c r="G522" s="4">
        <v>39702</v>
      </c>
      <c r="H522" s="3" t="s">
        <v>2234</v>
      </c>
    </row>
    <row r="523" spans="2:8" ht="12.75">
      <c r="B523" s="3">
        <v>6</v>
      </c>
      <c r="C523" s="3" t="s">
        <v>1860</v>
      </c>
      <c r="D523" s="3" t="s">
        <v>2235</v>
      </c>
      <c r="E523" s="27" t="s">
        <v>2090</v>
      </c>
      <c r="F523" s="3" t="s">
        <v>2091</v>
      </c>
      <c r="G523" s="4">
        <v>39869</v>
      </c>
      <c r="H523" s="3" t="s">
        <v>2236</v>
      </c>
    </row>
    <row r="524" spans="2:8" ht="12.75">
      <c r="B524" s="3">
        <v>6</v>
      </c>
      <c r="C524" s="3" t="s">
        <v>1860</v>
      </c>
      <c r="D524" s="3" t="s">
        <v>2237</v>
      </c>
      <c r="E524" s="27" t="s">
        <v>2092</v>
      </c>
      <c r="F524" s="3" t="s">
        <v>1723</v>
      </c>
      <c r="G524" s="4">
        <v>39953</v>
      </c>
      <c r="H524" s="3" t="s">
        <v>2238</v>
      </c>
    </row>
    <row r="525" spans="2:8" ht="12.75">
      <c r="B525" s="3">
        <v>80</v>
      </c>
      <c r="C525" s="3" t="s">
        <v>1860</v>
      </c>
      <c r="D525" s="3" t="s">
        <v>2228</v>
      </c>
      <c r="E525" s="27" t="s">
        <v>1724</v>
      </c>
      <c r="F525" s="3" t="s">
        <v>1725</v>
      </c>
      <c r="G525" s="4">
        <v>39944</v>
      </c>
      <c r="H525" s="3" t="s">
        <v>2239</v>
      </c>
    </row>
    <row r="526" spans="2:8" ht="12.75">
      <c r="B526" s="3">
        <v>50</v>
      </c>
      <c r="C526" s="3" t="s">
        <v>1860</v>
      </c>
      <c r="D526" s="3" t="s">
        <v>2240</v>
      </c>
      <c r="E526" s="27" t="s">
        <v>2085</v>
      </c>
      <c r="F526" s="3" t="s">
        <v>1726</v>
      </c>
      <c r="G526" s="4">
        <v>39627</v>
      </c>
      <c r="H526" s="3" t="s">
        <v>2241</v>
      </c>
    </row>
    <row r="527" spans="2:8" ht="12.75">
      <c r="B527" s="3">
        <v>6</v>
      </c>
      <c r="C527" s="3" t="s">
        <v>1860</v>
      </c>
      <c r="D527" s="3" t="s">
        <v>2242</v>
      </c>
      <c r="G527" s="4">
        <v>39838</v>
      </c>
      <c r="H527" s="3" t="s">
        <v>2243</v>
      </c>
    </row>
    <row r="528" spans="2:8" ht="12.75">
      <c r="B528" s="3">
        <v>13</v>
      </c>
      <c r="C528" s="3" t="s">
        <v>1885</v>
      </c>
      <c r="D528" s="3" t="s">
        <v>2228</v>
      </c>
      <c r="E528" s="27" t="s">
        <v>1727</v>
      </c>
      <c r="F528" s="3" t="s">
        <v>1728</v>
      </c>
      <c r="G528" s="4">
        <v>39947</v>
      </c>
      <c r="H528" s="3" t="s">
        <v>2244</v>
      </c>
    </row>
    <row r="529" spans="2:8" ht="12.75">
      <c r="B529" s="6">
        <v>78</v>
      </c>
      <c r="C529" s="3" t="s">
        <v>1885</v>
      </c>
      <c r="D529" s="3" t="s">
        <v>2245</v>
      </c>
      <c r="E529" s="27" t="s">
        <v>1727</v>
      </c>
      <c r="F529" s="3" t="s">
        <v>1728</v>
      </c>
      <c r="G529" s="4">
        <v>39947</v>
      </c>
      <c r="H529" s="3" t="s">
        <v>2244</v>
      </c>
    </row>
    <row r="530" spans="2:8" ht="12.75">
      <c r="B530" s="3">
        <v>30</v>
      </c>
      <c r="C530" s="3" t="s">
        <v>1885</v>
      </c>
      <c r="D530" s="3" t="s">
        <v>2246</v>
      </c>
      <c r="E530" s="27" t="s">
        <v>1727</v>
      </c>
      <c r="F530" s="3" t="s">
        <v>1728</v>
      </c>
      <c r="G530" s="4">
        <v>39947</v>
      </c>
      <c r="H530" s="3" t="s">
        <v>2244</v>
      </c>
    </row>
    <row r="531" spans="2:8" ht="12.75">
      <c r="B531" s="3">
        <v>40</v>
      </c>
      <c r="C531" s="3" t="s">
        <v>1885</v>
      </c>
      <c r="D531" s="3" t="s">
        <v>2242</v>
      </c>
      <c r="E531" s="27" t="s">
        <v>1727</v>
      </c>
      <c r="F531" s="3" t="s">
        <v>1728</v>
      </c>
      <c r="G531" s="4">
        <v>39947</v>
      </c>
      <c r="H531" s="3" t="s">
        <v>2244</v>
      </c>
    </row>
    <row r="532" spans="2:8" ht="12.75">
      <c r="B532" s="3">
        <v>27</v>
      </c>
      <c r="C532" s="3" t="s">
        <v>1885</v>
      </c>
      <c r="D532" s="3" t="s">
        <v>2233</v>
      </c>
      <c r="E532" s="27" t="s">
        <v>1727</v>
      </c>
      <c r="F532" s="3" t="s">
        <v>1728</v>
      </c>
      <c r="G532" s="4">
        <v>39947</v>
      </c>
      <c r="H532" s="3" t="s">
        <v>2244</v>
      </c>
    </row>
    <row r="533" spans="2:8" ht="12.75">
      <c r="B533" s="3">
        <v>35</v>
      </c>
      <c r="C533" s="3" t="s">
        <v>1885</v>
      </c>
      <c r="D533" s="3" t="s">
        <v>2247</v>
      </c>
      <c r="E533" s="27" t="s">
        <v>1727</v>
      </c>
      <c r="F533" s="3" t="s">
        <v>1728</v>
      </c>
      <c r="G533" s="4">
        <v>39947</v>
      </c>
      <c r="H533" s="3" t="s">
        <v>2244</v>
      </c>
    </row>
    <row r="534" spans="2:8" ht="12.75">
      <c r="B534" s="3">
        <v>35</v>
      </c>
      <c r="C534" s="3" t="s">
        <v>1885</v>
      </c>
      <c r="D534" s="3" t="s">
        <v>2248</v>
      </c>
      <c r="E534" s="27" t="s">
        <v>1727</v>
      </c>
      <c r="F534" s="3" t="s">
        <v>1728</v>
      </c>
      <c r="G534" s="4">
        <v>39947</v>
      </c>
      <c r="H534" s="3" t="s">
        <v>2244</v>
      </c>
    </row>
    <row r="535" spans="2:8" ht="12.75">
      <c r="B535" s="3">
        <v>18</v>
      </c>
      <c r="C535" s="3" t="s">
        <v>1885</v>
      </c>
      <c r="D535" s="3" t="s">
        <v>2249</v>
      </c>
      <c r="E535" s="27" t="s">
        <v>1727</v>
      </c>
      <c r="F535" s="3" t="s">
        <v>1728</v>
      </c>
      <c r="G535" s="4">
        <v>39947</v>
      </c>
      <c r="H535" s="3" t="s">
        <v>2244</v>
      </c>
    </row>
    <row r="536" spans="2:8" ht="12.75">
      <c r="B536" s="3">
        <v>24</v>
      </c>
      <c r="C536" s="3" t="s">
        <v>1885</v>
      </c>
      <c r="D536" s="3" t="s">
        <v>2250</v>
      </c>
      <c r="E536" s="27" t="s">
        <v>2085</v>
      </c>
      <c r="F536" s="3" t="s">
        <v>1729</v>
      </c>
      <c r="G536" s="4">
        <v>40006</v>
      </c>
      <c r="H536" s="3" t="s">
        <v>2251</v>
      </c>
    </row>
    <row r="537" spans="2:8" ht="12.75">
      <c r="B537" s="3">
        <v>160</v>
      </c>
      <c r="C537" s="3" t="s">
        <v>1885</v>
      </c>
      <c r="D537" s="3" t="s">
        <v>2252</v>
      </c>
      <c r="E537" s="27" t="s">
        <v>2085</v>
      </c>
      <c r="F537" s="3" t="s">
        <v>1729</v>
      </c>
      <c r="G537" s="4">
        <v>40006</v>
      </c>
      <c r="H537" s="3" t="s">
        <v>2251</v>
      </c>
    </row>
    <row r="538" spans="2:8" ht="12.75">
      <c r="B538" s="3">
        <v>142</v>
      </c>
      <c r="C538" s="3" t="s">
        <v>1885</v>
      </c>
      <c r="D538" s="3" t="s">
        <v>2253</v>
      </c>
      <c r="E538" s="27" t="s">
        <v>2085</v>
      </c>
      <c r="F538" s="3" t="s">
        <v>1729</v>
      </c>
      <c r="G538" s="4">
        <v>40006</v>
      </c>
      <c r="H538" s="3" t="s">
        <v>2251</v>
      </c>
    </row>
    <row r="539" spans="2:8" ht="12.75">
      <c r="B539" s="3">
        <v>23</v>
      </c>
      <c r="C539" s="3" t="s">
        <v>1885</v>
      </c>
      <c r="D539" s="3" t="s">
        <v>2254</v>
      </c>
      <c r="E539" s="27" t="s">
        <v>1730</v>
      </c>
      <c r="F539" s="3" t="s">
        <v>1731</v>
      </c>
      <c r="G539" s="4">
        <v>39945</v>
      </c>
      <c r="H539" s="3" t="s">
        <v>2255</v>
      </c>
    </row>
    <row r="540" spans="2:8" ht="12.75">
      <c r="B540" s="3">
        <v>80</v>
      </c>
      <c r="C540" s="3" t="s">
        <v>1885</v>
      </c>
      <c r="D540" s="3" t="s">
        <v>2256</v>
      </c>
      <c r="E540" s="27" t="s">
        <v>1732</v>
      </c>
      <c r="F540" s="3" t="s">
        <v>1733</v>
      </c>
      <c r="G540" s="4">
        <v>39787</v>
      </c>
      <c r="H540" s="3" t="s">
        <v>2257</v>
      </c>
    </row>
    <row r="541" spans="2:8" ht="12.75">
      <c r="B541" s="3">
        <v>166</v>
      </c>
      <c r="C541" s="3" t="s">
        <v>1885</v>
      </c>
      <c r="D541" s="3" t="s">
        <v>2258</v>
      </c>
      <c r="E541" s="27" t="s">
        <v>1734</v>
      </c>
      <c r="F541" s="3" t="s">
        <v>1735</v>
      </c>
      <c r="G541" s="4">
        <v>39522</v>
      </c>
      <c r="H541" s="3" t="s">
        <v>2259</v>
      </c>
    </row>
    <row r="542" spans="2:8" ht="12.75">
      <c r="B542" s="3">
        <v>33</v>
      </c>
      <c r="C542" s="3" t="s">
        <v>1885</v>
      </c>
      <c r="D542" s="3" t="s">
        <v>2260</v>
      </c>
      <c r="E542" s="27" t="s">
        <v>1734</v>
      </c>
      <c r="F542" s="3" t="s">
        <v>1735</v>
      </c>
      <c r="G542" s="4">
        <v>39522</v>
      </c>
      <c r="H542" s="3" t="s">
        <v>2259</v>
      </c>
    </row>
    <row r="543" spans="2:8" ht="12.75">
      <c r="B543" s="3">
        <v>45</v>
      </c>
      <c r="C543" s="3" t="s">
        <v>1885</v>
      </c>
      <c r="D543" s="3" t="s">
        <v>2261</v>
      </c>
      <c r="E543" s="27" t="s">
        <v>2085</v>
      </c>
      <c r="F543" s="3" t="s">
        <v>1736</v>
      </c>
      <c r="G543" s="4">
        <v>39961</v>
      </c>
      <c r="H543" s="3" t="s">
        <v>2262</v>
      </c>
    </row>
    <row r="544" spans="2:8" ht="12.75">
      <c r="B544" s="3">
        <v>65</v>
      </c>
      <c r="C544" s="3" t="s">
        <v>1885</v>
      </c>
      <c r="D544" s="3" t="s">
        <v>2233</v>
      </c>
      <c r="E544" s="27" t="s">
        <v>2085</v>
      </c>
      <c r="F544" s="3" t="s">
        <v>1736</v>
      </c>
      <c r="G544" s="4">
        <v>39981</v>
      </c>
      <c r="H544" s="3" t="s">
        <v>2263</v>
      </c>
    </row>
    <row r="545" spans="1:8" ht="12.75">
      <c r="A545" s="3">
        <f>SUM(B519:B545)</f>
        <v>1641</v>
      </c>
      <c r="B545" s="3">
        <v>17</v>
      </c>
      <c r="C545" s="3" t="s">
        <v>372</v>
      </c>
      <c r="D545" s="3" t="s">
        <v>2228</v>
      </c>
      <c r="E545" s="27" t="s">
        <v>1734</v>
      </c>
      <c r="F545" s="3" t="s">
        <v>1737</v>
      </c>
      <c r="G545" s="4">
        <v>39976</v>
      </c>
      <c r="H545" s="3" t="s">
        <v>2264</v>
      </c>
    </row>
    <row r="546" ht="12.75">
      <c r="G546" s="4"/>
    </row>
    <row r="547" spans="1:8" ht="12.75">
      <c r="A547" s="1" t="s">
        <v>2265</v>
      </c>
      <c r="B547" s="3">
        <v>22</v>
      </c>
      <c r="C547" s="3" t="s">
        <v>1860</v>
      </c>
      <c r="D547" s="3" t="s">
        <v>2266</v>
      </c>
      <c r="E547" s="27" t="s">
        <v>1738</v>
      </c>
      <c r="F547" s="3" t="s">
        <v>1739</v>
      </c>
      <c r="G547" s="4">
        <v>40038</v>
      </c>
      <c r="H547" s="3" t="s">
        <v>2267</v>
      </c>
    </row>
    <row r="548" spans="2:8" ht="12.75">
      <c r="B548" s="3">
        <v>10</v>
      </c>
      <c r="C548" s="3" t="s">
        <v>1860</v>
      </c>
      <c r="D548" s="3" t="s">
        <v>2268</v>
      </c>
      <c r="E548" s="27" t="s">
        <v>1740</v>
      </c>
      <c r="F548" s="3" t="s">
        <v>1741</v>
      </c>
      <c r="G548" s="4">
        <v>39839</v>
      </c>
      <c r="H548" s="3" t="s">
        <v>2269</v>
      </c>
    </row>
    <row r="549" spans="2:8" ht="12.75">
      <c r="B549" s="3">
        <f>25-5</f>
        <v>20</v>
      </c>
      <c r="C549" s="3" t="s">
        <v>1860</v>
      </c>
      <c r="D549" s="3" t="s">
        <v>2270</v>
      </c>
      <c r="E549" s="27" t="s">
        <v>1928</v>
      </c>
      <c r="F549" s="3" t="s">
        <v>1742</v>
      </c>
      <c r="G549" s="4">
        <v>39963</v>
      </c>
      <c r="H549" s="3" t="s">
        <v>2271</v>
      </c>
    </row>
    <row r="550" spans="1:8" ht="12.75">
      <c r="A550" s="3">
        <f>SUM(B547:B550)</f>
        <v>57</v>
      </c>
      <c r="B550" s="3">
        <v>5</v>
      </c>
      <c r="C550" s="3" t="s">
        <v>372</v>
      </c>
      <c r="D550" s="3" t="s">
        <v>2270</v>
      </c>
      <c r="E550" s="27" t="s">
        <v>1928</v>
      </c>
      <c r="F550" s="3" t="s">
        <v>1742</v>
      </c>
      <c r="G550" s="4">
        <v>39963</v>
      </c>
      <c r="H550" s="3" t="s">
        <v>2271</v>
      </c>
    </row>
    <row r="551" ht="12.75">
      <c r="G551" s="4"/>
    </row>
    <row r="552" spans="1:8" ht="12.75">
      <c r="A552" s="1" t="s">
        <v>2272</v>
      </c>
      <c r="B552" s="3">
        <v>200</v>
      </c>
      <c r="C552" s="3" t="s">
        <v>1860</v>
      </c>
      <c r="D552" s="3" t="s">
        <v>1771</v>
      </c>
      <c r="E552" s="27" t="s">
        <v>1743</v>
      </c>
      <c r="F552" s="3" t="s">
        <v>1744</v>
      </c>
      <c r="G552" s="4">
        <v>39989</v>
      </c>
      <c r="H552" s="3" t="s">
        <v>2273</v>
      </c>
    </row>
    <row r="553" spans="2:8" ht="12.75">
      <c r="B553" s="3">
        <v>22</v>
      </c>
      <c r="C553" s="3" t="s">
        <v>1860</v>
      </c>
      <c r="D553" s="3" t="s">
        <v>2275</v>
      </c>
      <c r="E553" s="27" t="s">
        <v>1928</v>
      </c>
      <c r="F553" s="3" t="s">
        <v>1745</v>
      </c>
      <c r="G553" s="4">
        <v>39889</v>
      </c>
      <c r="H553" s="3" t="s">
        <v>2276</v>
      </c>
    </row>
    <row r="554" spans="1:8" ht="12.75">
      <c r="A554" s="3" t="s">
        <v>2274</v>
      </c>
      <c r="B554" s="3">
        <v>7</v>
      </c>
      <c r="C554" s="3" t="s">
        <v>1860</v>
      </c>
      <c r="D554" s="3" t="s">
        <v>1771</v>
      </c>
      <c r="E554" s="27" t="s">
        <v>1746</v>
      </c>
      <c r="F554" s="3" t="s">
        <v>1747</v>
      </c>
      <c r="G554" s="4">
        <v>40009</v>
      </c>
      <c r="H554" s="3" t="s">
        <v>2277</v>
      </c>
    </row>
    <row r="555" spans="1:8" ht="12.75">
      <c r="A555" s="31">
        <f>73+550+350</f>
        <v>973</v>
      </c>
      <c r="B555" s="3">
        <v>73</v>
      </c>
      <c r="C555" s="3" t="s">
        <v>1860</v>
      </c>
      <c r="D555" s="3" t="s">
        <v>2274</v>
      </c>
      <c r="E555" s="27" t="s">
        <v>1748</v>
      </c>
      <c r="F555" s="3" t="s">
        <v>1749</v>
      </c>
      <c r="G555" s="4">
        <v>39906</v>
      </c>
      <c r="H555" s="3" t="s">
        <v>2278</v>
      </c>
    </row>
    <row r="556" spans="2:8" ht="12.75">
      <c r="B556" s="3">
        <v>87</v>
      </c>
      <c r="C556" s="3" t="s">
        <v>1860</v>
      </c>
      <c r="D556" s="3" t="s">
        <v>1759</v>
      </c>
      <c r="E556" s="27" t="s">
        <v>1750</v>
      </c>
      <c r="F556" s="3" t="s">
        <v>1751</v>
      </c>
      <c r="G556" s="4">
        <v>39590</v>
      </c>
      <c r="H556" s="3" t="s">
        <v>1760</v>
      </c>
    </row>
    <row r="557" spans="2:8" ht="12.75">
      <c r="B557" s="3">
        <v>141</v>
      </c>
      <c r="C557" s="3" t="s">
        <v>1860</v>
      </c>
      <c r="D557" s="3" t="s">
        <v>1759</v>
      </c>
      <c r="E557" s="27" t="s">
        <v>1752</v>
      </c>
      <c r="F557" s="3" t="s">
        <v>1753</v>
      </c>
      <c r="G557" s="4">
        <v>39922</v>
      </c>
      <c r="H557" s="3" t="s">
        <v>2279</v>
      </c>
    </row>
    <row r="558" spans="2:8" ht="12.75">
      <c r="B558" s="3">
        <v>550</v>
      </c>
      <c r="C558" s="3" t="s">
        <v>1860</v>
      </c>
      <c r="D558" s="3" t="s">
        <v>2274</v>
      </c>
      <c r="E558" s="27" t="s">
        <v>1754</v>
      </c>
      <c r="F558" s="3" t="s">
        <v>1755</v>
      </c>
      <c r="G558" s="4">
        <v>39884</v>
      </c>
      <c r="H558" s="3" t="s">
        <v>2280</v>
      </c>
    </row>
    <row r="559" spans="2:8" ht="12.75">
      <c r="B559" s="3">
        <v>50</v>
      </c>
      <c r="C559" s="3" t="s">
        <v>1885</v>
      </c>
      <c r="D559" s="3" t="s">
        <v>1759</v>
      </c>
      <c r="E559" s="27" t="s">
        <v>304</v>
      </c>
      <c r="F559" s="3" t="s">
        <v>305</v>
      </c>
      <c r="G559" s="4">
        <v>40016</v>
      </c>
      <c r="H559" s="3" t="s">
        <v>2281</v>
      </c>
    </row>
    <row r="560" spans="2:8" ht="12.75">
      <c r="B560" s="3">
        <v>82</v>
      </c>
      <c r="C560" s="3" t="s">
        <v>1885</v>
      </c>
      <c r="D560" s="3" t="s">
        <v>2282</v>
      </c>
      <c r="E560" s="27" t="s">
        <v>306</v>
      </c>
      <c r="F560" s="3" t="s">
        <v>307</v>
      </c>
      <c r="G560" s="4">
        <v>39871</v>
      </c>
      <c r="H560" s="3" t="s">
        <v>2283</v>
      </c>
    </row>
    <row r="561" spans="2:8" ht="12.75">
      <c r="B561" s="3">
        <v>100</v>
      </c>
      <c r="C561" s="3" t="s">
        <v>1885</v>
      </c>
      <c r="D561" s="3" t="s">
        <v>2284</v>
      </c>
      <c r="E561" s="27" t="s">
        <v>1746</v>
      </c>
      <c r="F561" s="3" t="s">
        <v>308</v>
      </c>
      <c r="G561" s="4">
        <v>39903</v>
      </c>
      <c r="H561" s="3" t="s">
        <v>2285</v>
      </c>
    </row>
    <row r="562" spans="1:8" ht="12.75">
      <c r="A562" s="3">
        <f>SUM(B552:B562)</f>
        <v>1662</v>
      </c>
      <c r="B562" s="3">
        <v>350</v>
      </c>
      <c r="C562" s="3" t="s">
        <v>1885</v>
      </c>
      <c r="D562" s="3" t="s">
        <v>2274</v>
      </c>
      <c r="E562" s="27" t="s">
        <v>1746</v>
      </c>
      <c r="F562" s="3" t="s">
        <v>309</v>
      </c>
      <c r="G562" s="4">
        <v>40038</v>
      </c>
      <c r="H562" s="3" t="s">
        <v>2286</v>
      </c>
    </row>
    <row r="563" ht="12.75">
      <c r="G563" s="4"/>
    </row>
    <row r="564" spans="1:8" ht="12.75">
      <c r="A564" s="1" t="s">
        <v>2287</v>
      </c>
      <c r="B564" s="3">
        <v>3</v>
      </c>
      <c r="C564" s="3" t="s">
        <v>1860</v>
      </c>
      <c r="D564" s="3" t="s">
        <v>2288</v>
      </c>
      <c r="E564" s="27" t="s">
        <v>310</v>
      </c>
      <c r="F564" s="3" t="s">
        <v>311</v>
      </c>
      <c r="G564" s="4">
        <v>39856</v>
      </c>
      <c r="H564" s="3" t="s">
        <v>2289</v>
      </c>
    </row>
    <row r="565" spans="2:8" ht="12.75">
      <c r="B565" s="3">
        <v>11</v>
      </c>
      <c r="C565" s="3" t="s">
        <v>1860</v>
      </c>
      <c r="D565" s="3" t="s">
        <v>2290</v>
      </c>
      <c r="E565" s="27" t="s">
        <v>1875</v>
      </c>
      <c r="F565" s="3" t="s">
        <v>312</v>
      </c>
      <c r="G565" s="4">
        <v>39960</v>
      </c>
      <c r="H565" s="3" t="s">
        <v>2291</v>
      </c>
    </row>
    <row r="566" spans="1:8" ht="12.75">
      <c r="A566" s="3">
        <f>SUM(B564:B566)</f>
        <v>16</v>
      </c>
      <c r="B566" s="3">
        <v>2</v>
      </c>
      <c r="C566" s="3" t="s">
        <v>372</v>
      </c>
      <c r="D566" s="3" t="s">
        <v>2292</v>
      </c>
      <c r="E566" s="27" t="s">
        <v>313</v>
      </c>
      <c r="F566" s="3" t="s">
        <v>314</v>
      </c>
      <c r="G566" s="4">
        <v>39778</v>
      </c>
      <c r="H566" s="3" t="s">
        <v>2293</v>
      </c>
    </row>
    <row r="567" ht="12.75">
      <c r="G567" s="4"/>
    </row>
    <row r="568" spans="1:8" ht="12.75">
      <c r="A568" s="1" t="s">
        <v>2294</v>
      </c>
      <c r="B568" s="3">
        <v>250</v>
      </c>
      <c r="C568" s="3" t="s">
        <v>1860</v>
      </c>
      <c r="D568" s="3" t="s">
        <v>1771</v>
      </c>
      <c r="E568" s="27" t="s">
        <v>315</v>
      </c>
      <c r="F568" s="3" t="s">
        <v>316</v>
      </c>
      <c r="G568" s="4">
        <v>39994</v>
      </c>
      <c r="H568" s="3" t="s">
        <v>2295</v>
      </c>
    </row>
    <row r="569" spans="2:8" ht="12.75">
      <c r="B569" s="3">
        <v>7</v>
      </c>
      <c r="C569" s="3" t="s">
        <v>1860</v>
      </c>
      <c r="D569" s="3" t="s">
        <v>1771</v>
      </c>
      <c r="E569" s="27" t="s">
        <v>315</v>
      </c>
      <c r="F569" s="3" t="s">
        <v>316</v>
      </c>
      <c r="G569" s="4">
        <v>39994</v>
      </c>
      <c r="H569" s="3" t="s">
        <v>2295</v>
      </c>
    </row>
    <row r="570" spans="2:8" ht="12.75">
      <c r="B570" s="6">
        <v>7</v>
      </c>
      <c r="C570" s="3" t="s">
        <v>1860</v>
      </c>
      <c r="D570" s="3" t="s">
        <v>2296</v>
      </c>
      <c r="E570" s="27" t="s">
        <v>317</v>
      </c>
      <c r="F570" s="3" t="s">
        <v>318</v>
      </c>
      <c r="G570" s="4">
        <v>39686</v>
      </c>
      <c r="H570" s="3" t="s">
        <v>2297</v>
      </c>
    </row>
    <row r="571" spans="1:8" ht="12.75">
      <c r="A571" s="3">
        <f>SUM(B568:B571)</f>
        <v>394</v>
      </c>
      <c r="B571" s="3">
        <v>130</v>
      </c>
      <c r="C571" s="3" t="s">
        <v>1860</v>
      </c>
      <c r="D571" s="3" t="s">
        <v>2298</v>
      </c>
      <c r="E571" s="27" t="s">
        <v>317</v>
      </c>
      <c r="F571" s="3" t="s">
        <v>319</v>
      </c>
      <c r="G571" s="4">
        <v>40032</v>
      </c>
      <c r="H571" s="3" t="s">
        <v>2299</v>
      </c>
    </row>
    <row r="572" ht="12.75">
      <c r="G572" s="4"/>
    </row>
    <row r="573" spans="1:8" ht="12.75">
      <c r="A573" s="1" t="s">
        <v>2300</v>
      </c>
      <c r="B573" s="3">
        <v>11</v>
      </c>
      <c r="C573" s="3" t="s">
        <v>1860</v>
      </c>
      <c r="D573" s="3" t="s">
        <v>1771</v>
      </c>
      <c r="E573" s="27" t="s">
        <v>268</v>
      </c>
      <c r="F573" s="3" t="s">
        <v>267</v>
      </c>
      <c r="G573" s="4">
        <v>39871</v>
      </c>
      <c r="H573" s="3" t="s">
        <v>2301</v>
      </c>
    </row>
    <row r="574" spans="2:8" ht="12.75">
      <c r="B574" s="3">
        <v>3</v>
      </c>
      <c r="C574" s="3" t="s">
        <v>1860</v>
      </c>
      <c r="D574" s="3" t="s">
        <v>1771</v>
      </c>
      <c r="E574" s="27" t="s">
        <v>268</v>
      </c>
      <c r="F574" s="3" t="s">
        <v>269</v>
      </c>
      <c r="G574" s="4">
        <v>39865</v>
      </c>
      <c r="H574" s="3" t="s">
        <v>2302</v>
      </c>
    </row>
    <row r="575" spans="1:8" ht="12.75">
      <c r="A575" s="3" t="s">
        <v>2309</v>
      </c>
      <c r="B575" s="3">
        <v>9</v>
      </c>
      <c r="C575" s="3" t="s">
        <v>1860</v>
      </c>
      <c r="D575" s="3" t="s">
        <v>2303</v>
      </c>
      <c r="E575" s="27" t="s">
        <v>270</v>
      </c>
      <c r="F575" s="3" t="s">
        <v>271</v>
      </c>
      <c r="G575" s="4">
        <v>39991</v>
      </c>
      <c r="H575" s="3" t="s">
        <v>2304</v>
      </c>
    </row>
    <row r="576" spans="1:8" ht="12.75">
      <c r="A576" s="30">
        <f>9+60+99+31+854</f>
        <v>1053</v>
      </c>
      <c r="B576" s="3">
        <v>279</v>
      </c>
      <c r="C576" s="3" t="s">
        <v>1860</v>
      </c>
      <c r="D576" s="3" t="s">
        <v>2305</v>
      </c>
      <c r="E576" s="27" t="s">
        <v>283</v>
      </c>
      <c r="F576" s="3" t="s">
        <v>289</v>
      </c>
      <c r="G576" s="4">
        <v>39989</v>
      </c>
      <c r="H576" s="3" t="s">
        <v>290</v>
      </c>
    </row>
    <row r="577" spans="2:8" ht="12.75">
      <c r="B577" s="3">
        <v>375</v>
      </c>
      <c r="C577" s="3" t="s">
        <v>1860</v>
      </c>
      <c r="D577" s="3" t="s">
        <v>1771</v>
      </c>
      <c r="E577" s="27" t="s">
        <v>272</v>
      </c>
      <c r="F577" s="3" t="s">
        <v>273</v>
      </c>
      <c r="G577" s="4">
        <v>39829</v>
      </c>
      <c r="H577" s="3" t="s">
        <v>2306</v>
      </c>
    </row>
    <row r="578" spans="2:8" ht="12.75">
      <c r="B578" s="3">
        <v>60</v>
      </c>
      <c r="C578" s="3" t="s">
        <v>1860</v>
      </c>
      <c r="D578" s="3" t="s">
        <v>2307</v>
      </c>
      <c r="E578" s="27" t="s">
        <v>272</v>
      </c>
      <c r="F578" s="3" t="s">
        <v>274</v>
      </c>
      <c r="G578" s="4">
        <v>39630</v>
      </c>
      <c r="H578" s="3" t="s">
        <v>2308</v>
      </c>
    </row>
    <row r="579" spans="2:8" ht="12.75">
      <c r="B579" s="3">
        <v>99</v>
      </c>
      <c r="C579" s="3" t="s">
        <v>1860</v>
      </c>
      <c r="D579" s="3" t="s">
        <v>2309</v>
      </c>
      <c r="E579" s="27" t="s">
        <v>270</v>
      </c>
      <c r="F579" s="3" t="s">
        <v>275</v>
      </c>
      <c r="G579" s="4">
        <v>39629</v>
      </c>
      <c r="H579" s="3" t="s">
        <v>2310</v>
      </c>
    </row>
    <row r="580" spans="2:8" ht="12.75">
      <c r="B580" s="3">
        <v>85</v>
      </c>
      <c r="C580" s="3" t="s">
        <v>1860</v>
      </c>
      <c r="D580" s="3" t="s">
        <v>2311</v>
      </c>
      <c r="E580" s="27" t="s">
        <v>971</v>
      </c>
      <c r="F580" s="3" t="s">
        <v>276</v>
      </c>
      <c r="G580" s="4">
        <v>39955</v>
      </c>
      <c r="H580" s="3" t="s">
        <v>2312</v>
      </c>
    </row>
    <row r="581" spans="2:8" ht="12.75">
      <c r="B581" s="3">
        <v>31</v>
      </c>
      <c r="C581" s="3" t="s">
        <v>1860</v>
      </c>
      <c r="D581" s="3" t="s">
        <v>2309</v>
      </c>
      <c r="E581" s="27" t="s">
        <v>277</v>
      </c>
      <c r="F581" s="3" t="s">
        <v>278</v>
      </c>
      <c r="G581" s="4">
        <v>39514</v>
      </c>
      <c r="H581" s="3" t="s">
        <v>2313</v>
      </c>
    </row>
    <row r="582" spans="2:8" ht="12.75">
      <c r="B582" s="3">
        <v>35</v>
      </c>
      <c r="C582" s="3" t="s">
        <v>1860</v>
      </c>
      <c r="D582" s="3" t="s">
        <v>2314</v>
      </c>
      <c r="E582" s="27" t="s">
        <v>270</v>
      </c>
      <c r="F582" s="3" t="s">
        <v>279</v>
      </c>
      <c r="G582" s="4">
        <v>39789</v>
      </c>
      <c r="H582" s="3" t="s">
        <v>2315</v>
      </c>
    </row>
    <row r="583" spans="2:8" ht="12.75">
      <c r="B583" s="3">
        <v>300</v>
      </c>
      <c r="C583" s="3" t="s">
        <v>1860</v>
      </c>
      <c r="D583" s="3" t="s">
        <v>2316</v>
      </c>
      <c r="E583" s="27" t="s">
        <v>268</v>
      </c>
      <c r="F583" s="3" t="s">
        <v>280</v>
      </c>
      <c r="G583" s="4">
        <v>39996</v>
      </c>
      <c r="H583" s="3" t="s">
        <v>2317</v>
      </c>
    </row>
    <row r="584" spans="2:8" ht="12.75">
      <c r="B584" s="3">
        <v>24</v>
      </c>
      <c r="C584" s="3" t="s">
        <v>1885</v>
      </c>
      <c r="D584" s="3" t="s">
        <v>2314</v>
      </c>
      <c r="E584" s="27" t="s">
        <v>281</v>
      </c>
      <c r="F584" s="3" t="s">
        <v>282</v>
      </c>
      <c r="G584" s="4">
        <v>40024</v>
      </c>
      <c r="H584" s="3" t="s">
        <v>2318</v>
      </c>
    </row>
    <row r="585" spans="2:8" ht="12.75">
      <c r="B585" s="3">
        <v>5</v>
      </c>
      <c r="C585" s="3" t="s">
        <v>1885</v>
      </c>
      <c r="D585" s="3" t="s">
        <v>2319</v>
      </c>
      <c r="E585" s="27" t="s">
        <v>283</v>
      </c>
      <c r="F585" s="3" t="s">
        <v>284</v>
      </c>
      <c r="G585" s="4">
        <v>39927</v>
      </c>
      <c r="H585" s="3" t="s">
        <v>2320</v>
      </c>
    </row>
    <row r="586" spans="1:8" ht="12.75">
      <c r="A586" s="3">
        <f>SUM(B573:B586)</f>
        <v>2170</v>
      </c>
      <c r="B586" s="3">
        <v>854</v>
      </c>
      <c r="C586" s="3" t="s">
        <v>1885</v>
      </c>
      <c r="D586" s="3" t="s">
        <v>2321</v>
      </c>
      <c r="E586" s="27" t="s">
        <v>268</v>
      </c>
      <c r="F586" s="3" t="s">
        <v>280</v>
      </c>
      <c r="G586" s="4">
        <v>39980</v>
      </c>
      <c r="H586" s="3" t="s">
        <v>2317</v>
      </c>
    </row>
    <row r="587" ht="12.75">
      <c r="G587" s="4"/>
    </row>
    <row r="588" spans="1:8" ht="12.75">
      <c r="A588" s="2" t="s">
        <v>2322</v>
      </c>
      <c r="B588" s="3">
        <v>200</v>
      </c>
      <c r="C588" s="3" t="s">
        <v>1860</v>
      </c>
      <c r="D588" s="3" t="s">
        <v>1771</v>
      </c>
      <c r="E588" s="27" t="s">
        <v>285</v>
      </c>
      <c r="F588" s="3" t="s">
        <v>286</v>
      </c>
      <c r="G588" s="4">
        <v>39994</v>
      </c>
      <c r="H588" s="3" t="s">
        <v>2323</v>
      </c>
    </row>
    <row r="589" spans="1:8" ht="12.75">
      <c r="A589" s="7"/>
      <c r="B589" s="3">
        <v>8</v>
      </c>
      <c r="C589" s="3" t="s">
        <v>1860</v>
      </c>
      <c r="D589" s="3" t="s">
        <v>2324</v>
      </c>
      <c r="E589" s="27" t="s">
        <v>287</v>
      </c>
      <c r="F589" s="3" t="s">
        <v>288</v>
      </c>
      <c r="G589" s="4">
        <v>39918</v>
      </c>
      <c r="H589" s="3" t="s">
        <v>2325</v>
      </c>
    </row>
    <row r="590" spans="1:8" ht="12.75">
      <c r="A590" s="3" t="s">
        <v>1323</v>
      </c>
      <c r="B590" s="3">
        <v>14</v>
      </c>
      <c r="C590" s="3" t="s">
        <v>1860</v>
      </c>
      <c r="D590" s="3" t="s">
        <v>2326</v>
      </c>
      <c r="E590" s="27" t="s">
        <v>287</v>
      </c>
      <c r="F590" s="3" t="s">
        <v>298</v>
      </c>
      <c r="G590" s="4">
        <v>39952</v>
      </c>
      <c r="H590" s="3" t="s">
        <v>299</v>
      </c>
    </row>
    <row r="591" spans="1:8" ht="12.75">
      <c r="A591" s="3">
        <f>20</f>
        <v>20</v>
      </c>
      <c r="B591" s="3">
        <v>20</v>
      </c>
      <c r="C591" s="3" t="s">
        <v>1860</v>
      </c>
      <c r="D591" s="3" t="s">
        <v>2327</v>
      </c>
      <c r="E591" s="27" t="s">
        <v>944</v>
      </c>
      <c r="F591" s="3" t="s">
        <v>291</v>
      </c>
      <c r="G591" s="4">
        <v>39821</v>
      </c>
      <c r="H591" s="3" t="s">
        <v>2328</v>
      </c>
    </row>
    <row r="592" spans="2:8" ht="12.75">
      <c r="B592" s="3">
        <v>78</v>
      </c>
      <c r="C592" s="3" t="s">
        <v>1885</v>
      </c>
      <c r="D592" s="3" t="s">
        <v>2324</v>
      </c>
      <c r="E592" s="27" t="s">
        <v>287</v>
      </c>
      <c r="F592" s="3" t="s">
        <v>292</v>
      </c>
      <c r="G592" s="4">
        <v>39939</v>
      </c>
      <c r="H592" s="3" t="s">
        <v>2329</v>
      </c>
    </row>
    <row r="593" spans="2:8" ht="12.75">
      <c r="B593" s="3">
        <v>5</v>
      </c>
      <c r="C593" s="3" t="s">
        <v>1885</v>
      </c>
      <c r="D593" s="3" t="s">
        <v>2330</v>
      </c>
      <c r="E593" s="27" t="s">
        <v>293</v>
      </c>
      <c r="F593" s="3" t="s">
        <v>294</v>
      </c>
      <c r="G593" s="4">
        <v>40006</v>
      </c>
      <c r="H593" s="3" t="s">
        <v>295</v>
      </c>
    </row>
    <row r="594" spans="2:8" ht="12.75">
      <c r="B594" s="3">
        <v>48</v>
      </c>
      <c r="C594" s="3" t="s">
        <v>1885</v>
      </c>
      <c r="D594" s="3" t="s">
        <v>2204</v>
      </c>
      <c r="E594" s="27" t="s">
        <v>1250</v>
      </c>
      <c r="F594" s="3" t="s">
        <v>296</v>
      </c>
      <c r="G594" s="4">
        <v>39628</v>
      </c>
      <c r="H594" s="3" t="s">
        <v>2331</v>
      </c>
    </row>
    <row r="595" spans="2:8" ht="12.75">
      <c r="B595" s="3">
        <v>32</v>
      </c>
      <c r="C595" s="3" t="s">
        <v>1925</v>
      </c>
      <c r="D595" s="3" t="s">
        <v>2326</v>
      </c>
      <c r="E595" s="27" t="s">
        <v>300</v>
      </c>
      <c r="F595" s="3" t="s">
        <v>301</v>
      </c>
      <c r="G595" s="4">
        <v>39993</v>
      </c>
      <c r="H595" s="3" t="s">
        <v>302</v>
      </c>
    </row>
    <row r="596" spans="1:8" ht="12.75">
      <c r="A596" s="3">
        <f>SUM(B588:B596)</f>
        <v>444</v>
      </c>
      <c r="B596" s="3">
        <v>39</v>
      </c>
      <c r="C596" s="3" t="s">
        <v>1925</v>
      </c>
      <c r="D596" s="3" t="s">
        <v>2332</v>
      </c>
      <c r="E596" s="27" t="s">
        <v>285</v>
      </c>
      <c r="F596" s="3" t="s">
        <v>297</v>
      </c>
      <c r="G596" s="4">
        <v>40006</v>
      </c>
      <c r="H596" s="3" t="s">
        <v>2333</v>
      </c>
    </row>
    <row r="597" ht="12.75">
      <c r="G597" s="4"/>
    </row>
    <row r="598" spans="1:8" ht="12.75">
      <c r="A598" s="2" t="s">
        <v>529</v>
      </c>
      <c r="B598" s="3">
        <v>80</v>
      </c>
      <c r="C598" s="3" t="s">
        <v>1860</v>
      </c>
      <c r="D598" s="3" t="s">
        <v>1771</v>
      </c>
      <c r="E598" s="27" t="s">
        <v>303</v>
      </c>
      <c r="F598" s="3" t="s">
        <v>1355</v>
      </c>
      <c r="G598" s="4">
        <v>39841</v>
      </c>
      <c r="H598" s="3" t="s">
        <v>2334</v>
      </c>
    </row>
    <row r="599" spans="1:8" ht="12.75">
      <c r="A599" s="7"/>
      <c r="B599" s="3">
        <v>77</v>
      </c>
      <c r="C599" s="3" t="s">
        <v>1860</v>
      </c>
      <c r="D599" s="3" t="s">
        <v>2335</v>
      </c>
      <c r="E599" s="27" t="s">
        <v>1356</v>
      </c>
      <c r="F599" s="3" t="s">
        <v>1357</v>
      </c>
      <c r="G599" s="4">
        <v>40012</v>
      </c>
      <c r="H599" s="3" t="s">
        <v>2336</v>
      </c>
    </row>
    <row r="600" spans="1:8" ht="12.75">
      <c r="A600" s="3" t="s">
        <v>1328</v>
      </c>
      <c r="B600" s="3">
        <v>219</v>
      </c>
      <c r="C600" s="3" t="s">
        <v>1860</v>
      </c>
      <c r="D600" s="3" t="s">
        <v>2337</v>
      </c>
      <c r="E600" s="27" t="s">
        <v>303</v>
      </c>
      <c r="F600" s="3" t="s">
        <v>1358</v>
      </c>
      <c r="G600" s="4">
        <v>39915</v>
      </c>
      <c r="H600" s="3" t="s">
        <v>2338</v>
      </c>
    </row>
    <row r="601" spans="1:8" ht="12.75">
      <c r="A601" s="3">
        <f>77+219+28+48+51+20+55+14+6+13+4+5+4+59+22+38</f>
        <v>663</v>
      </c>
      <c r="B601" s="3">
        <v>50</v>
      </c>
      <c r="C601" s="3" t="s">
        <v>1860</v>
      </c>
      <c r="D601" s="3" t="s">
        <v>2339</v>
      </c>
      <c r="E601" s="27" t="s">
        <v>303</v>
      </c>
      <c r="F601" s="3" t="s">
        <v>1359</v>
      </c>
      <c r="G601" s="4">
        <v>39910</v>
      </c>
      <c r="H601" s="3" t="s">
        <v>547</v>
      </c>
    </row>
    <row r="602" spans="2:8" ht="12.75">
      <c r="B602" s="7">
        <v>28</v>
      </c>
      <c r="C602" s="7" t="s">
        <v>1860</v>
      </c>
      <c r="D602" s="7" t="s">
        <v>2343</v>
      </c>
      <c r="E602" s="27" t="s">
        <v>303</v>
      </c>
      <c r="F602" s="3" t="s">
        <v>1360</v>
      </c>
      <c r="G602" s="4">
        <v>39855</v>
      </c>
      <c r="H602" s="3" t="s">
        <v>2340</v>
      </c>
    </row>
    <row r="603" spans="2:8" ht="12.75">
      <c r="B603" s="3">
        <f>400-137</f>
        <v>263</v>
      </c>
      <c r="C603" s="3" t="s">
        <v>1860</v>
      </c>
      <c r="D603" s="3" t="s">
        <v>2341</v>
      </c>
      <c r="E603" s="27" t="s">
        <v>1356</v>
      </c>
      <c r="F603" s="3" t="s">
        <v>1361</v>
      </c>
      <c r="G603" s="4">
        <v>39896</v>
      </c>
      <c r="H603" s="3" t="s">
        <v>2342</v>
      </c>
    </row>
    <row r="604" spans="1:8" ht="12.75">
      <c r="A604" s="23"/>
      <c r="B604" s="3">
        <v>7</v>
      </c>
      <c r="C604" s="3" t="s">
        <v>1860</v>
      </c>
      <c r="D604" s="3" t="s">
        <v>530</v>
      </c>
      <c r="E604" s="27" t="s">
        <v>1362</v>
      </c>
      <c r="F604" s="3" t="s">
        <v>1363</v>
      </c>
      <c r="G604" s="4">
        <v>39838</v>
      </c>
      <c r="H604" s="3" t="s">
        <v>531</v>
      </c>
    </row>
    <row r="605" spans="2:8" ht="12.75">
      <c r="B605" s="3">
        <v>48</v>
      </c>
      <c r="C605" s="3" t="s">
        <v>1860</v>
      </c>
      <c r="D605" s="3" t="s">
        <v>532</v>
      </c>
      <c r="E605" s="27" t="s">
        <v>1364</v>
      </c>
      <c r="F605" s="3" t="s">
        <v>1365</v>
      </c>
      <c r="G605" s="4">
        <v>39938</v>
      </c>
      <c r="H605" s="3" t="s">
        <v>533</v>
      </c>
    </row>
    <row r="606" spans="2:8" ht="12.75">
      <c r="B606" s="3">
        <v>10</v>
      </c>
      <c r="C606" s="3" t="s">
        <v>1860</v>
      </c>
      <c r="D606" s="3" t="s">
        <v>534</v>
      </c>
      <c r="E606" s="27" t="s">
        <v>1366</v>
      </c>
      <c r="F606" s="3" t="s">
        <v>1367</v>
      </c>
      <c r="G606" s="4">
        <v>40043</v>
      </c>
      <c r="H606" s="3" t="s">
        <v>535</v>
      </c>
    </row>
    <row r="607" spans="2:8" ht="12.75">
      <c r="B607" s="3">
        <f>73-22</f>
        <v>51</v>
      </c>
      <c r="C607" s="3" t="s">
        <v>1860</v>
      </c>
      <c r="D607" s="3" t="s">
        <v>536</v>
      </c>
      <c r="E607" s="27" t="s">
        <v>1368</v>
      </c>
      <c r="F607" s="3" t="s">
        <v>1369</v>
      </c>
      <c r="G607" s="4">
        <v>40021</v>
      </c>
      <c r="H607" s="3" t="s">
        <v>537</v>
      </c>
    </row>
    <row r="608" spans="2:8" ht="12.75">
      <c r="B608" s="3">
        <v>4</v>
      </c>
      <c r="C608" s="3" t="s">
        <v>1860</v>
      </c>
      <c r="D608" s="3" t="s">
        <v>538</v>
      </c>
      <c r="E608" s="27" t="s">
        <v>1370</v>
      </c>
      <c r="F608" s="3" t="s">
        <v>1371</v>
      </c>
      <c r="G608" s="4">
        <v>39920</v>
      </c>
      <c r="H608" s="3" t="s">
        <v>539</v>
      </c>
    </row>
    <row r="609" spans="2:8" ht="12.75">
      <c r="B609" s="3">
        <v>20</v>
      </c>
      <c r="C609" s="3" t="s">
        <v>1885</v>
      </c>
      <c r="D609" s="3" t="s">
        <v>2344</v>
      </c>
      <c r="E609" s="27" t="s">
        <v>1362</v>
      </c>
      <c r="F609" s="3" t="s">
        <v>1372</v>
      </c>
      <c r="G609" s="24">
        <v>39953</v>
      </c>
      <c r="H609" s="3" t="s">
        <v>2345</v>
      </c>
    </row>
    <row r="610" spans="2:8" ht="12.75">
      <c r="B610" s="3">
        <v>40</v>
      </c>
      <c r="C610" s="3" t="s">
        <v>1885</v>
      </c>
      <c r="D610" s="3" t="s">
        <v>2346</v>
      </c>
      <c r="E610" s="27" t="s">
        <v>1373</v>
      </c>
      <c r="F610" s="3" t="s">
        <v>1374</v>
      </c>
      <c r="G610" s="4">
        <v>39940</v>
      </c>
      <c r="H610" s="3" t="s">
        <v>2347</v>
      </c>
    </row>
    <row r="611" spans="2:8" ht="12.75">
      <c r="B611" s="3">
        <v>15</v>
      </c>
      <c r="C611" s="3" t="s">
        <v>1885</v>
      </c>
      <c r="D611" s="3" t="s">
        <v>530</v>
      </c>
      <c r="E611" s="27" t="s">
        <v>1368</v>
      </c>
      <c r="F611" s="3" t="s">
        <v>1375</v>
      </c>
      <c r="G611" s="4">
        <v>39898</v>
      </c>
      <c r="H611" s="3" t="s">
        <v>2348</v>
      </c>
    </row>
    <row r="612" spans="2:8" ht="12.75">
      <c r="B612" s="3">
        <v>200</v>
      </c>
      <c r="C612" s="3" t="s">
        <v>1885</v>
      </c>
      <c r="D612" s="3" t="s">
        <v>540</v>
      </c>
      <c r="E612" s="27" t="s">
        <v>1376</v>
      </c>
      <c r="F612" s="3" t="s">
        <v>1377</v>
      </c>
      <c r="G612" s="4">
        <v>39896</v>
      </c>
      <c r="H612" s="3" t="s">
        <v>541</v>
      </c>
    </row>
    <row r="613" spans="2:8" ht="12.75">
      <c r="B613" s="3">
        <v>15</v>
      </c>
      <c r="C613" s="3" t="s">
        <v>1885</v>
      </c>
      <c r="D613" s="3" t="s">
        <v>542</v>
      </c>
      <c r="E613" s="27" t="s">
        <v>303</v>
      </c>
      <c r="F613" s="3" t="s">
        <v>1378</v>
      </c>
      <c r="G613" s="4">
        <v>39996</v>
      </c>
      <c r="H613" s="3" t="s">
        <v>543</v>
      </c>
    </row>
    <row r="614" spans="2:8" ht="12.75">
      <c r="B614" s="3">
        <v>55</v>
      </c>
      <c r="C614" s="3" t="s">
        <v>1885</v>
      </c>
      <c r="D614" s="3" t="s">
        <v>544</v>
      </c>
      <c r="E614" s="27" t="s">
        <v>303</v>
      </c>
      <c r="F614" s="3" t="s">
        <v>1379</v>
      </c>
      <c r="G614" s="4">
        <v>39906</v>
      </c>
      <c r="H614" s="3" t="s">
        <v>545</v>
      </c>
    </row>
    <row r="615" spans="2:8" ht="12.75">
      <c r="B615" s="3">
        <v>50</v>
      </c>
      <c r="C615" s="3" t="s">
        <v>1885</v>
      </c>
      <c r="D615" s="3" t="s">
        <v>546</v>
      </c>
      <c r="E615" s="27" t="s">
        <v>303</v>
      </c>
      <c r="F615" s="3" t="s">
        <v>1359</v>
      </c>
      <c r="G615" s="4">
        <v>39910</v>
      </c>
      <c r="H615" s="3" t="s">
        <v>547</v>
      </c>
    </row>
    <row r="616" spans="2:8" ht="12.75">
      <c r="B616" s="3">
        <v>16</v>
      </c>
      <c r="C616" s="3" t="s">
        <v>372</v>
      </c>
      <c r="D616" s="3" t="s">
        <v>548</v>
      </c>
      <c r="E616" s="27" t="s">
        <v>1380</v>
      </c>
      <c r="F616" s="3" t="s">
        <v>1381</v>
      </c>
      <c r="G616" s="4">
        <v>39972</v>
      </c>
      <c r="H616" s="3" t="s">
        <v>549</v>
      </c>
    </row>
    <row r="617" spans="2:8" ht="12.75">
      <c r="B617" s="3">
        <v>14</v>
      </c>
      <c r="C617" s="3" t="s">
        <v>372</v>
      </c>
      <c r="D617" s="3" t="s">
        <v>550</v>
      </c>
      <c r="E617" s="27" t="s">
        <v>1364</v>
      </c>
      <c r="F617" s="3" t="s">
        <v>1365</v>
      </c>
      <c r="G617" s="4">
        <v>39938</v>
      </c>
      <c r="H617" s="3" t="s">
        <v>533</v>
      </c>
    </row>
    <row r="618" spans="2:8" ht="12.75">
      <c r="B618" s="3">
        <v>6</v>
      </c>
      <c r="C618" s="3" t="s">
        <v>372</v>
      </c>
      <c r="D618" s="3" t="s">
        <v>551</v>
      </c>
      <c r="E618" s="27" t="s">
        <v>303</v>
      </c>
      <c r="F618" s="3" t="s">
        <v>1382</v>
      </c>
      <c r="G618" s="4">
        <v>40029</v>
      </c>
      <c r="H618" s="3" t="s">
        <v>552</v>
      </c>
    </row>
    <row r="619" spans="2:8" ht="12.75">
      <c r="B619" s="3">
        <v>13</v>
      </c>
      <c r="C619" s="3" t="s">
        <v>372</v>
      </c>
      <c r="D619" s="3" t="s">
        <v>553</v>
      </c>
      <c r="E619" s="27" t="s">
        <v>303</v>
      </c>
      <c r="F619" s="3" t="s">
        <v>1382</v>
      </c>
      <c r="G619" s="4">
        <v>40029</v>
      </c>
      <c r="H619" s="3" t="s">
        <v>552</v>
      </c>
    </row>
    <row r="620" spans="2:8" ht="12.75">
      <c r="B620" s="3">
        <v>4</v>
      </c>
      <c r="C620" s="3" t="s">
        <v>372</v>
      </c>
      <c r="D620" s="3" t="s">
        <v>554</v>
      </c>
      <c r="E620" s="27" t="s">
        <v>303</v>
      </c>
      <c r="F620" s="3" t="s">
        <v>1382</v>
      </c>
      <c r="G620" s="4">
        <v>40029</v>
      </c>
      <c r="H620" s="3" t="s">
        <v>552</v>
      </c>
    </row>
    <row r="621" spans="2:8" ht="12.75">
      <c r="B621" s="3">
        <v>5</v>
      </c>
      <c r="C621" s="3" t="s">
        <v>372</v>
      </c>
      <c r="D621" s="3" t="s">
        <v>555</v>
      </c>
      <c r="E621" s="27" t="s">
        <v>303</v>
      </c>
      <c r="F621" s="3" t="s">
        <v>1382</v>
      </c>
      <c r="G621" s="4">
        <v>40029</v>
      </c>
      <c r="H621" s="3" t="s">
        <v>552</v>
      </c>
    </row>
    <row r="622" spans="2:8" ht="12.75">
      <c r="B622" s="3">
        <v>4</v>
      </c>
      <c r="C622" s="3" t="s">
        <v>372</v>
      </c>
      <c r="D622" s="3" t="s">
        <v>556</v>
      </c>
      <c r="E622" s="27" t="s">
        <v>303</v>
      </c>
      <c r="F622" s="3" t="s">
        <v>1382</v>
      </c>
      <c r="G622" s="4">
        <v>40029</v>
      </c>
      <c r="H622" s="3" t="s">
        <v>552</v>
      </c>
    </row>
    <row r="623" spans="2:8" ht="12.75">
      <c r="B623" s="3">
        <v>59</v>
      </c>
      <c r="C623" s="3" t="s">
        <v>372</v>
      </c>
      <c r="D623" s="3" t="s">
        <v>557</v>
      </c>
      <c r="E623" s="27" t="s">
        <v>303</v>
      </c>
      <c r="F623" s="3" t="s">
        <v>1383</v>
      </c>
      <c r="G623" s="4">
        <v>40022</v>
      </c>
      <c r="H623" s="3" t="s">
        <v>558</v>
      </c>
    </row>
    <row r="624" spans="2:8" ht="12.75">
      <c r="B624" s="3">
        <v>22</v>
      </c>
      <c r="C624" s="3" t="s">
        <v>372</v>
      </c>
      <c r="D624" s="3" t="s">
        <v>559</v>
      </c>
      <c r="E624" s="27" t="s">
        <v>1368</v>
      </c>
      <c r="F624" s="3" t="s">
        <v>1369</v>
      </c>
      <c r="G624" s="4">
        <v>40021</v>
      </c>
      <c r="H624" s="3" t="s">
        <v>537</v>
      </c>
    </row>
    <row r="625" spans="2:8" ht="12.75">
      <c r="B625" s="3">
        <v>4</v>
      </c>
      <c r="C625" s="3" t="s">
        <v>372</v>
      </c>
      <c r="D625" s="3" t="s">
        <v>560</v>
      </c>
      <c r="E625" s="27" t="s">
        <v>1370</v>
      </c>
      <c r="F625" s="3" t="s">
        <v>1371</v>
      </c>
      <c r="G625" s="4">
        <v>39920</v>
      </c>
      <c r="H625" s="3" t="s">
        <v>539</v>
      </c>
    </row>
    <row r="626" spans="2:8" ht="12.75">
      <c r="B626" s="3">
        <v>6</v>
      </c>
      <c r="C626" s="3" t="s">
        <v>1921</v>
      </c>
      <c r="D626" s="3" t="s">
        <v>2349</v>
      </c>
      <c r="E626" s="27" t="s">
        <v>303</v>
      </c>
      <c r="F626" s="3" t="s">
        <v>1384</v>
      </c>
      <c r="G626" s="4">
        <v>40019</v>
      </c>
      <c r="H626" s="3" t="s">
        <v>2350</v>
      </c>
    </row>
    <row r="627" spans="2:8" ht="12.75">
      <c r="B627" s="3">
        <v>10</v>
      </c>
      <c r="C627" s="3" t="s">
        <v>1921</v>
      </c>
      <c r="D627" s="3" t="s">
        <v>2351</v>
      </c>
      <c r="E627" s="27" t="s">
        <v>1380</v>
      </c>
      <c r="F627" s="3" t="s">
        <v>1385</v>
      </c>
      <c r="G627" s="4">
        <v>39911</v>
      </c>
      <c r="H627" s="3" t="s">
        <v>2352</v>
      </c>
    </row>
    <row r="628" spans="1:8" ht="12.75">
      <c r="A628" s="3">
        <f>SUM(B598:B628)</f>
        <v>1433</v>
      </c>
      <c r="B628" s="3">
        <v>38</v>
      </c>
      <c r="C628" s="3" t="s">
        <v>1925</v>
      </c>
      <c r="D628" s="3" t="s">
        <v>2353</v>
      </c>
      <c r="E628" s="27" t="s">
        <v>1364</v>
      </c>
      <c r="F628" s="3" t="s">
        <v>1365</v>
      </c>
      <c r="G628" s="4">
        <v>39938</v>
      </c>
      <c r="H628" s="3" t="s">
        <v>533</v>
      </c>
    </row>
    <row r="629" ht="12.75">
      <c r="G629" s="4"/>
    </row>
    <row r="630" spans="1:8" ht="12.75">
      <c r="A630" s="1" t="s">
        <v>561</v>
      </c>
      <c r="B630" s="3">
        <v>3</v>
      </c>
      <c r="C630" s="3" t="s">
        <v>1860</v>
      </c>
      <c r="D630" s="3" t="s">
        <v>562</v>
      </c>
      <c r="E630" s="27" t="s">
        <v>1386</v>
      </c>
      <c r="F630" s="3" t="s">
        <v>1387</v>
      </c>
      <c r="G630" s="4">
        <v>39903</v>
      </c>
      <c r="H630" s="3" t="s">
        <v>563</v>
      </c>
    </row>
    <row r="632" spans="1:8" ht="12.75">
      <c r="A632" s="2" t="s">
        <v>564</v>
      </c>
      <c r="B632" s="3">
        <v>2500</v>
      </c>
      <c r="C632" s="3" t="s">
        <v>1860</v>
      </c>
      <c r="D632" s="3" t="s">
        <v>451</v>
      </c>
      <c r="E632" s="27" t="s">
        <v>1388</v>
      </c>
      <c r="F632" s="3" t="s">
        <v>1389</v>
      </c>
      <c r="G632" s="4">
        <v>39969</v>
      </c>
      <c r="H632" s="3" t="s">
        <v>565</v>
      </c>
    </row>
    <row r="633" spans="1:8" ht="12.75">
      <c r="A633" s="7"/>
      <c r="B633" s="7">
        <v>2000</v>
      </c>
      <c r="C633" s="3" t="s">
        <v>1860</v>
      </c>
      <c r="D633" s="3" t="s">
        <v>566</v>
      </c>
      <c r="E633" s="27" t="s">
        <v>1390</v>
      </c>
      <c r="F633" s="3" t="s">
        <v>1391</v>
      </c>
      <c r="G633" s="4">
        <v>39980</v>
      </c>
      <c r="H633" s="3" t="s">
        <v>567</v>
      </c>
    </row>
    <row r="634" spans="1:8" ht="12.75">
      <c r="A634" s="3" t="s">
        <v>1325</v>
      </c>
      <c r="B634" s="7">
        <v>150</v>
      </c>
      <c r="C634" s="3" t="s">
        <v>1860</v>
      </c>
      <c r="D634" s="3" t="s">
        <v>568</v>
      </c>
      <c r="E634" s="27" t="s">
        <v>1392</v>
      </c>
      <c r="F634" s="3" t="s">
        <v>1393</v>
      </c>
      <c r="G634" s="4">
        <v>39797</v>
      </c>
      <c r="H634" s="3" t="s">
        <v>569</v>
      </c>
    </row>
    <row r="635" spans="1:8" ht="12.75">
      <c r="A635" s="30">
        <f>2000+150+347+200+116+7+43+663</f>
        <v>3526</v>
      </c>
      <c r="B635" s="7">
        <v>17</v>
      </c>
      <c r="C635" s="3" t="s">
        <v>1860</v>
      </c>
      <c r="D635" s="3" t="s">
        <v>570</v>
      </c>
      <c r="E635" s="27" t="s">
        <v>1394</v>
      </c>
      <c r="F635" s="3" t="s">
        <v>1395</v>
      </c>
      <c r="G635" s="4">
        <v>39980</v>
      </c>
      <c r="H635" s="3" t="s">
        <v>571</v>
      </c>
    </row>
    <row r="636" spans="2:8" ht="12.75">
      <c r="B636" s="7">
        <v>347</v>
      </c>
      <c r="C636" s="3" t="s">
        <v>1860</v>
      </c>
      <c r="D636" s="3" t="s">
        <v>572</v>
      </c>
      <c r="E636" s="27" t="s">
        <v>1396</v>
      </c>
      <c r="F636" s="3" t="s">
        <v>1397</v>
      </c>
      <c r="G636" s="4">
        <v>39924</v>
      </c>
      <c r="H636" s="3" t="s">
        <v>573</v>
      </c>
    </row>
    <row r="637" spans="2:8" ht="12.75">
      <c r="B637" s="7">
        <v>200</v>
      </c>
      <c r="C637" s="3" t="s">
        <v>1860</v>
      </c>
      <c r="D637" s="3" t="s">
        <v>574</v>
      </c>
      <c r="E637" s="27" t="s">
        <v>1390</v>
      </c>
      <c r="F637" s="3" t="s">
        <v>1398</v>
      </c>
      <c r="G637" s="4">
        <v>39876</v>
      </c>
      <c r="H637" s="3" t="s">
        <v>575</v>
      </c>
    </row>
    <row r="638" spans="2:8" ht="12.75">
      <c r="B638" s="7">
        <v>128</v>
      </c>
      <c r="C638" s="3" t="s">
        <v>1885</v>
      </c>
      <c r="D638" s="3" t="s">
        <v>576</v>
      </c>
      <c r="E638" s="27" t="s">
        <v>1399</v>
      </c>
      <c r="F638" s="3" t="s">
        <v>1400</v>
      </c>
      <c r="G638" s="4">
        <v>39856</v>
      </c>
      <c r="H638" s="3" t="s">
        <v>577</v>
      </c>
    </row>
    <row r="639" spans="2:8" ht="12.75">
      <c r="B639" s="7">
        <v>29</v>
      </c>
      <c r="C639" s="3" t="s">
        <v>1885</v>
      </c>
      <c r="D639" s="3" t="s">
        <v>578</v>
      </c>
      <c r="E639" s="27" t="s">
        <v>1401</v>
      </c>
      <c r="F639" s="3" t="s">
        <v>1402</v>
      </c>
      <c r="G639" s="4">
        <v>39928</v>
      </c>
      <c r="H639" s="3" t="s">
        <v>579</v>
      </c>
    </row>
    <row r="640" spans="2:8" ht="12.75">
      <c r="B640" s="7">
        <v>10</v>
      </c>
      <c r="C640" s="3" t="s">
        <v>1885</v>
      </c>
      <c r="D640" s="3" t="s">
        <v>580</v>
      </c>
      <c r="E640" s="27" t="s">
        <v>1928</v>
      </c>
      <c r="F640" s="3" t="s">
        <v>1403</v>
      </c>
      <c r="G640" s="4">
        <v>39873</v>
      </c>
      <c r="H640" s="3" t="s">
        <v>581</v>
      </c>
    </row>
    <row r="641" spans="2:8" ht="12.75">
      <c r="B641" s="7">
        <v>15</v>
      </c>
      <c r="C641" s="3" t="s">
        <v>1885</v>
      </c>
      <c r="D641" s="3" t="s">
        <v>582</v>
      </c>
      <c r="E641" s="27" t="s">
        <v>1401</v>
      </c>
      <c r="F641" s="3" t="s">
        <v>1404</v>
      </c>
      <c r="G641" s="4">
        <v>39885</v>
      </c>
      <c r="H641" s="3" t="s">
        <v>583</v>
      </c>
    </row>
    <row r="642" spans="2:8" ht="12.75">
      <c r="B642" s="7">
        <v>0</v>
      </c>
      <c r="C642" s="3" t="s">
        <v>1885</v>
      </c>
      <c r="D642" s="3" t="s">
        <v>584</v>
      </c>
      <c r="E642" s="27" t="s">
        <v>1390</v>
      </c>
      <c r="F642" s="3" t="s">
        <v>1405</v>
      </c>
      <c r="G642" s="4">
        <v>39952</v>
      </c>
      <c r="H642" s="3" t="s">
        <v>585</v>
      </c>
    </row>
    <row r="643" spans="2:8" ht="12.75">
      <c r="B643" s="7">
        <v>116</v>
      </c>
      <c r="C643" s="3" t="s">
        <v>1885</v>
      </c>
      <c r="D643" s="3" t="s">
        <v>586</v>
      </c>
      <c r="E643" s="27" t="s">
        <v>1406</v>
      </c>
      <c r="F643" s="3" t="s">
        <v>1407</v>
      </c>
      <c r="G643" s="4">
        <v>40049</v>
      </c>
      <c r="H643" s="3" t="s">
        <v>587</v>
      </c>
    </row>
    <row r="644" spans="2:8" ht="12.75">
      <c r="B644" s="7">
        <v>58</v>
      </c>
      <c r="C644" s="3" t="s">
        <v>1885</v>
      </c>
      <c r="D644" s="3" t="s">
        <v>588</v>
      </c>
      <c r="E644" s="27" t="s">
        <v>1406</v>
      </c>
      <c r="F644" s="3" t="s">
        <v>1407</v>
      </c>
      <c r="G644" s="4">
        <v>40049</v>
      </c>
      <c r="H644" s="3" t="s">
        <v>587</v>
      </c>
    </row>
    <row r="645" spans="2:8" ht="12.75">
      <c r="B645" s="7">
        <v>21</v>
      </c>
      <c r="C645" s="3" t="s">
        <v>1885</v>
      </c>
      <c r="D645" s="3" t="s">
        <v>589</v>
      </c>
      <c r="E645" s="27" t="s">
        <v>1406</v>
      </c>
      <c r="F645" s="3" t="s">
        <v>1408</v>
      </c>
      <c r="G645" s="4">
        <v>39923</v>
      </c>
      <c r="H645" s="3" t="s">
        <v>914</v>
      </c>
    </row>
    <row r="646" spans="2:8" ht="12.75">
      <c r="B646" s="7">
        <v>113</v>
      </c>
      <c r="C646" s="3" t="s">
        <v>1885</v>
      </c>
      <c r="D646" s="3" t="s">
        <v>915</v>
      </c>
      <c r="E646" s="27" t="s">
        <v>1409</v>
      </c>
      <c r="F646" s="3" t="s">
        <v>1410</v>
      </c>
      <c r="G646" s="4">
        <v>39953</v>
      </c>
      <c r="H646" s="3" t="s">
        <v>916</v>
      </c>
    </row>
    <row r="647" spans="2:8" ht="12.75">
      <c r="B647" s="7">
        <v>27</v>
      </c>
      <c r="C647" s="3" t="s">
        <v>1885</v>
      </c>
      <c r="D647" s="3" t="s">
        <v>917</v>
      </c>
      <c r="E647" s="27" t="s">
        <v>1409</v>
      </c>
      <c r="F647" s="3" t="s">
        <v>1410</v>
      </c>
      <c r="G647" s="4">
        <v>39953</v>
      </c>
      <c r="H647" s="3" t="s">
        <v>916</v>
      </c>
    </row>
    <row r="648" spans="2:8" ht="12.75">
      <c r="B648" s="7">
        <v>20</v>
      </c>
      <c r="C648" s="3" t="s">
        <v>1885</v>
      </c>
      <c r="D648" s="3" t="s">
        <v>918</v>
      </c>
      <c r="E648" s="27" t="s">
        <v>1409</v>
      </c>
      <c r="F648" s="3" t="s">
        <v>1410</v>
      </c>
      <c r="G648" s="4">
        <v>39953</v>
      </c>
      <c r="H648" s="3" t="s">
        <v>916</v>
      </c>
    </row>
    <row r="649" spans="2:8" ht="12.75">
      <c r="B649" s="7">
        <v>46</v>
      </c>
      <c r="C649" s="3" t="s">
        <v>1885</v>
      </c>
      <c r="D649" s="3" t="s">
        <v>919</v>
      </c>
      <c r="E649" s="27" t="s">
        <v>1409</v>
      </c>
      <c r="F649" s="3" t="s">
        <v>1410</v>
      </c>
      <c r="G649" s="4">
        <v>39953</v>
      </c>
      <c r="H649" s="3" t="s">
        <v>916</v>
      </c>
    </row>
    <row r="650" spans="2:8" ht="12.75">
      <c r="B650" s="7">
        <v>130</v>
      </c>
      <c r="C650" s="3" t="s">
        <v>1885</v>
      </c>
      <c r="D650" s="3" t="s">
        <v>920</v>
      </c>
      <c r="E650" s="27" t="s">
        <v>1411</v>
      </c>
      <c r="F650" s="3" t="s">
        <v>1412</v>
      </c>
      <c r="G650" s="4">
        <v>40029</v>
      </c>
      <c r="H650" s="3" t="s">
        <v>1413</v>
      </c>
    </row>
    <row r="651" spans="2:8" ht="12.75">
      <c r="B651" s="7">
        <v>63</v>
      </c>
      <c r="C651" s="3" t="s">
        <v>1885</v>
      </c>
      <c r="D651" s="3" t="s">
        <v>921</v>
      </c>
      <c r="E651" s="27" t="s">
        <v>1414</v>
      </c>
      <c r="F651" s="3" t="s">
        <v>1415</v>
      </c>
      <c r="G651" s="4">
        <v>39983</v>
      </c>
      <c r="H651" s="3" t="s">
        <v>922</v>
      </c>
    </row>
    <row r="652" spans="2:8" ht="12.75">
      <c r="B652" s="7">
        <v>6</v>
      </c>
      <c r="C652" s="3" t="s">
        <v>1885</v>
      </c>
      <c r="D652" s="3" t="s">
        <v>923</v>
      </c>
      <c r="E652" s="27" t="s">
        <v>1416</v>
      </c>
      <c r="F652" s="3" t="s">
        <v>1417</v>
      </c>
      <c r="G652" s="4">
        <v>39794</v>
      </c>
      <c r="H652" s="3" t="s">
        <v>924</v>
      </c>
    </row>
    <row r="653" spans="2:8" ht="12.75">
      <c r="B653" s="7">
        <v>9</v>
      </c>
      <c r="C653" s="3" t="s">
        <v>1885</v>
      </c>
      <c r="D653" s="3" t="s">
        <v>925</v>
      </c>
      <c r="E653" s="27" t="s">
        <v>1418</v>
      </c>
      <c r="F653" s="3" t="s">
        <v>1419</v>
      </c>
      <c r="G653" s="4">
        <v>39927</v>
      </c>
      <c r="H653" s="3" t="s">
        <v>926</v>
      </c>
    </row>
    <row r="654" spans="2:8" ht="12.75">
      <c r="B654" s="7">
        <v>7</v>
      </c>
      <c r="C654" s="3" t="s">
        <v>372</v>
      </c>
      <c r="D654" s="3" t="s">
        <v>927</v>
      </c>
      <c r="E654" s="27" t="s">
        <v>1394</v>
      </c>
      <c r="F654" s="3" t="s">
        <v>1420</v>
      </c>
      <c r="G654" s="4">
        <v>40030</v>
      </c>
      <c r="H654" s="3" t="s">
        <v>928</v>
      </c>
    </row>
    <row r="655" spans="1:8" ht="12.75">
      <c r="A655" s="3">
        <f>SUM(B632:B655)</f>
        <v>6015</v>
      </c>
      <c r="B655" s="3">
        <v>3</v>
      </c>
      <c r="C655" s="3" t="s">
        <v>372</v>
      </c>
      <c r="D655" s="3" t="s">
        <v>551</v>
      </c>
      <c r="E655" s="27" t="s">
        <v>1390</v>
      </c>
      <c r="F655" s="3" t="s">
        <v>1421</v>
      </c>
      <c r="G655" s="4">
        <v>39993</v>
      </c>
      <c r="H655" s="3" t="s">
        <v>929</v>
      </c>
    </row>
    <row r="657" spans="1:8" ht="12.75">
      <c r="A657" s="2" t="s">
        <v>2354</v>
      </c>
      <c r="B657" s="3">
        <v>700</v>
      </c>
      <c r="C657" s="3" t="s">
        <v>1860</v>
      </c>
      <c r="D657" s="3" t="s">
        <v>1771</v>
      </c>
      <c r="E657" s="27" t="s">
        <v>1422</v>
      </c>
      <c r="F657" s="3" t="s">
        <v>1423</v>
      </c>
      <c r="G657" s="4">
        <v>40030</v>
      </c>
      <c r="H657" s="3" t="s">
        <v>2355</v>
      </c>
    </row>
    <row r="658" spans="1:8" ht="12.75">
      <c r="A658" s="7"/>
      <c r="B658" s="3">
        <v>8</v>
      </c>
      <c r="C658" s="3" t="s">
        <v>1860</v>
      </c>
      <c r="D658" s="3" t="s">
        <v>2356</v>
      </c>
      <c r="E658" s="27" t="s">
        <v>1424</v>
      </c>
      <c r="F658" s="3" t="s">
        <v>1425</v>
      </c>
      <c r="G658" s="4">
        <v>40016</v>
      </c>
      <c r="H658" s="3" t="s">
        <v>2357</v>
      </c>
    </row>
    <row r="659" spans="1:8" ht="12.75">
      <c r="A659" s="3" t="s">
        <v>8</v>
      </c>
      <c r="B659" s="3">
        <v>31</v>
      </c>
      <c r="C659" s="3" t="s">
        <v>1860</v>
      </c>
      <c r="D659" s="3" t="s">
        <v>2358</v>
      </c>
      <c r="E659" s="27" t="s">
        <v>1875</v>
      </c>
      <c r="F659" s="3" t="s">
        <v>1426</v>
      </c>
      <c r="G659" s="4">
        <v>39905</v>
      </c>
      <c r="H659" s="3" t="s">
        <v>2360</v>
      </c>
    </row>
    <row r="660" spans="1:8" ht="12.75">
      <c r="A660" s="30">
        <f>26+40+1175+100</f>
        <v>1341</v>
      </c>
      <c r="B660" s="3">
        <v>6</v>
      </c>
      <c r="C660" s="3" t="s">
        <v>1860</v>
      </c>
      <c r="D660" s="3" t="s">
        <v>2361</v>
      </c>
      <c r="E660" s="27" t="s">
        <v>1427</v>
      </c>
      <c r="F660" s="3" t="s">
        <v>1428</v>
      </c>
      <c r="G660" s="4">
        <v>40022</v>
      </c>
      <c r="H660" s="3" t="s">
        <v>2359</v>
      </c>
    </row>
    <row r="661" spans="1:8" ht="12.75">
      <c r="A661" s="3" t="s">
        <v>2358</v>
      </c>
      <c r="B661" s="3">
        <v>76</v>
      </c>
      <c r="C661" s="3" t="s">
        <v>1860</v>
      </c>
      <c r="D661" s="3" t="s">
        <v>2361</v>
      </c>
      <c r="E661" s="27" t="s">
        <v>1427</v>
      </c>
      <c r="F661" s="3" t="s">
        <v>1428</v>
      </c>
      <c r="G661" s="4">
        <v>40022</v>
      </c>
      <c r="H661" s="3" t="s">
        <v>2359</v>
      </c>
    </row>
    <row r="662" spans="1:8" ht="12.75">
      <c r="A662" s="30">
        <f>22+31+5+1500-911+8</f>
        <v>655</v>
      </c>
      <c r="B662" s="3">
        <v>8</v>
      </c>
      <c r="C662" s="3" t="s">
        <v>1860</v>
      </c>
      <c r="D662" s="3" t="s">
        <v>2362</v>
      </c>
      <c r="E662" s="27" t="s">
        <v>1429</v>
      </c>
      <c r="F662" s="3" t="s">
        <v>1430</v>
      </c>
      <c r="G662" s="4">
        <v>40057</v>
      </c>
      <c r="H662" s="3" t="s">
        <v>2363</v>
      </c>
    </row>
    <row r="663" spans="2:8" ht="12.75">
      <c r="B663" s="3">
        <v>26</v>
      </c>
      <c r="C663" s="3" t="s">
        <v>1860</v>
      </c>
      <c r="D663" s="3" t="s">
        <v>2364</v>
      </c>
      <c r="E663" s="27" t="s">
        <v>1431</v>
      </c>
      <c r="F663" s="3" t="s">
        <v>1432</v>
      </c>
      <c r="G663" s="4">
        <v>39885</v>
      </c>
      <c r="H663" s="3" t="s">
        <v>2365</v>
      </c>
    </row>
    <row r="664" spans="2:8" ht="12.75">
      <c r="B664" s="3">
        <v>12</v>
      </c>
      <c r="C664" s="3" t="s">
        <v>1860</v>
      </c>
      <c r="D664" s="3" t="s">
        <v>2366</v>
      </c>
      <c r="E664" s="27" t="s">
        <v>1429</v>
      </c>
      <c r="F664" s="3" t="s">
        <v>1430</v>
      </c>
      <c r="G664" s="4">
        <v>40057</v>
      </c>
      <c r="H664" s="3" t="s">
        <v>2363</v>
      </c>
    </row>
    <row r="665" spans="2:8" ht="12.75">
      <c r="B665" s="3">
        <v>10</v>
      </c>
      <c r="C665" s="3" t="s">
        <v>1860</v>
      </c>
      <c r="D665" s="3" t="s">
        <v>2367</v>
      </c>
      <c r="E665" s="27" t="s">
        <v>1433</v>
      </c>
      <c r="F665" s="3" t="s">
        <v>1434</v>
      </c>
      <c r="G665" s="4">
        <v>40028</v>
      </c>
      <c r="H665" s="3" t="s">
        <v>2368</v>
      </c>
    </row>
    <row r="666" spans="2:8" ht="12.75">
      <c r="B666" s="3">
        <v>7</v>
      </c>
      <c r="C666" s="3" t="s">
        <v>1860</v>
      </c>
      <c r="D666" s="3" t="s">
        <v>2369</v>
      </c>
      <c r="E666" s="27" t="s">
        <v>1429</v>
      </c>
      <c r="F666" s="3" t="s">
        <v>1430</v>
      </c>
      <c r="G666" s="4">
        <v>40057</v>
      </c>
      <c r="H666" s="3" t="s">
        <v>2363</v>
      </c>
    </row>
    <row r="667" spans="2:8" ht="12.75">
      <c r="B667" s="3">
        <v>38</v>
      </c>
      <c r="C667" s="3" t="s">
        <v>1860</v>
      </c>
      <c r="D667" s="3" t="s">
        <v>2370</v>
      </c>
      <c r="E667" s="27" t="s">
        <v>1429</v>
      </c>
      <c r="F667" s="3" t="s">
        <v>1430</v>
      </c>
      <c r="G667" s="4">
        <v>40057</v>
      </c>
      <c r="H667" s="3" t="s">
        <v>2363</v>
      </c>
    </row>
    <row r="668" spans="2:8" ht="12.75">
      <c r="B668" s="3">
        <v>6</v>
      </c>
      <c r="C668" s="3" t="s">
        <v>1860</v>
      </c>
      <c r="D668" s="3" t="s">
        <v>2371</v>
      </c>
      <c r="E668" s="27" t="s">
        <v>1429</v>
      </c>
      <c r="F668" s="3" t="s">
        <v>1430</v>
      </c>
      <c r="G668" s="4">
        <v>40057</v>
      </c>
      <c r="H668" s="3" t="s">
        <v>2363</v>
      </c>
    </row>
    <row r="669" spans="2:8" ht="12.75">
      <c r="B669" s="3">
        <v>22</v>
      </c>
      <c r="C669" s="3" t="s">
        <v>1860</v>
      </c>
      <c r="D669" s="3" t="s">
        <v>2372</v>
      </c>
      <c r="E669" s="27" t="s">
        <v>1429</v>
      </c>
      <c r="F669" s="3" t="s">
        <v>1430</v>
      </c>
      <c r="G669" s="4">
        <v>40057</v>
      </c>
      <c r="H669" s="3" t="s">
        <v>2363</v>
      </c>
    </row>
    <row r="670" spans="2:8" ht="12.75">
      <c r="B670" s="3">
        <v>5</v>
      </c>
      <c r="C670" s="3" t="s">
        <v>1860</v>
      </c>
      <c r="D670" s="3" t="s">
        <v>2373</v>
      </c>
      <c r="E670" s="27" t="s">
        <v>1429</v>
      </c>
      <c r="F670" s="3" t="s">
        <v>1430</v>
      </c>
      <c r="G670" s="4">
        <v>40057</v>
      </c>
      <c r="H670" s="3" t="s">
        <v>2363</v>
      </c>
    </row>
    <row r="671" spans="2:8" ht="12.75">
      <c r="B671" s="3">
        <v>4</v>
      </c>
      <c r="C671" s="3" t="s">
        <v>1860</v>
      </c>
      <c r="D671" s="3" t="s">
        <v>2374</v>
      </c>
      <c r="E671" s="27" t="s">
        <v>1429</v>
      </c>
      <c r="F671" s="3" t="s">
        <v>1430</v>
      </c>
      <c r="G671" s="4">
        <v>40057</v>
      </c>
      <c r="H671" s="3" t="s">
        <v>2363</v>
      </c>
    </row>
    <row r="672" spans="2:8" ht="12.75">
      <c r="B672" s="3">
        <v>35</v>
      </c>
      <c r="C672" s="3" t="s">
        <v>1860</v>
      </c>
      <c r="D672" s="3" t="s">
        <v>2375</v>
      </c>
      <c r="E672" s="27" t="s">
        <v>1435</v>
      </c>
      <c r="F672" s="3" t="s">
        <v>1436</v>
      </c>
      <c r="G672" s="4">
        <v>39945</v>
      </c>
      <c r="H672" s="3" t="s">
        <v>2376</v>
      </c>
    </row>
    <row r="673" spans="2:8" ht="12.75">
      <c r="B673" s="3">
        <v>10</v>
      </c>
      <c r="C673" s="3" t="s">
        <v>1860</v>
      </c>
      <c r="D673" s="3" t="s">
        <v>2377</v>
      </c>
      <c r="E673" s="27" t="s">
        <v>1427</v>
      </c>
      <c r="F673" s="3" t="s">
        <v>1437</v>
      </c>
      <c r="G673" s="4">
        <v>39870</v>
      </c>
      <c r="H673" s="3" t="s">
        <v>2378</v>
      </c>
    </row>
    <row r="674" spans="2:8" ht="12.75">
      <c r="B674" s="3">
        <v>29</v>
      </c>
      <c r="C674" s="3" t="s">
        <v>1860</v>
      </c>
      <c r="D674" s="3" t="s">
        <v>2377</v>
      </c>
      <c r="E674" s="27" t="s">
        <v>1427</v>
      </c>
      <c r="F674" s="3" t="s">
        <v>1438</v>
      </c>
      <c r="G674" s="4">
        <v>39900</v>
      </c>
      <c r="H674" s="3" t="s">
        <v>264</v>
      </c>
    </row>
    <row r="675" spans="2:8" ht="12.75">
      <c r="B675" s="3">
        <v>40</v>
      </c>
      <c r="C675" s="3" t="s">
        <v>1860</v>
      </c>
      <c r="D675" s="3" t="s">
        <v>2343</v>
      </c>
      <c r="E675" s="27" t="s">
        <v>1439</v>
      </c>
      <c r="F675" s="3" t="s">
        <v>1440</v>
      </c>
      <c r="G675" s="4">
        <v>39841</v>
      </c>
      <c r="H675" s="3" t="s">
        <v>265</v>
      </c>
    </row>
    <row r="676" spans="2:8" ht="12.75">
      <c r="B676" s="3">
        <v>11</v>
      </c>
      <c r="C676" s="3" t="s">
        <v>1860</v>
      </c>
      <c r="D676" s="3" t="s">
        <v>266</v>
      </c>
      <c r="E676" s="27" t="s">
        <v>1441</v>
      </c>
      <c r="F676" s="3" t="s">
        <v>1442</v>
      </c>
      <c r="G676" s="4">
        <v>39978</v>
      </c>
      <c r="H676" s="3" t="s">
        <v>5</v>
      </c>
    </row>
    <row r="677" spans="2:8" ht="12.75">
      <c r="B677" s="3">
        <v>27</v>
      </c>
      <c r="C677" s="3" t="s">
        <v>1860</v>
      </c>
      <c r="D677" s="3" t="s">
        <v>6</v>
      </c>
      <c r="E677" s="27" t="s">
        <v>1443</v>
      </c>
      <c r="F677" s="3" t="s">
        <v>1444</v>
      </c>
      <c r="G677" s="4">
        <v>39891</v>
      </c>
      <c r="H677" s="3" t="s">
        <v>7</v>
      </c>
    </row>
    <row r="678" spans="2:8" ht="12.75">
      <c r="B678" s="3">
        <v>1175</v>
      </c>
      <c r="C678" s="3" t="s">
        <v>1885</v>
      </c>
      <c r="D678" s="3" t="s">
        <v>8</v>
      </c>
      <c r="E678" s="27" t="s">
        <v>1445</v>
      </c>
      <c r="F678" s="3" t="s">
        <v>1446</v>
      </c>
      <c r="G678" s="4">
        <v>40006</v>
      </c>
      <c r="H678" s="3" t="s">
        <v>9</v>
      </c>
    </row>
    <row r="679" spans="2:8" ht="12.75">
      <c r="B679" s="3">
        <v>161</v>
      </c>
      <c r="C679" s="3" t="s">
        <v>1885</v>
      </c>
      <c r="D679" s="3" t="s">
        <v>2377</v>
      </c>
      <c r="E679" s="27" t="s">
        <v>1447</v>
      </c>
      <c r="F679" s="3" t="s">
        <v>1448</v>
      </c>
      <c r="G679" s="4">
        <v>39939</v>
      </c>
      <c r="H679" s="3" t="s">
        <v>10</v>
      </c>
    </row>
    <row r="680" spans="2:8" ht="12.75">
      <c r="B680" s="3">
        <f>37+38</f>
        <v>75</v>
      </c>
      <c r="C680" s="3" t="s">
        <v>1885</v>
      </c>
      <c r="D680" s="3" t="s">
        <v>11</v>
      </c>
      <c r="E680" s="27" t="s">
        <v>1449</v>
      </c>
      <c r="F680" s="3" t="s">
        <v>1450</v>
      </c>
      <c r="G680" s="4">
        <v>39972</v>
      </c>
      <c r="H680" s="3" t="s">
        <v>12</v>
      </c>
    </row>
    <row r="681" spans="2:8" ht="12.75">
      <c r="B681" s="3">
        <v>11</v>
      </c>
      <c r="C681" s="3" t="s">
        <v>1885</v>
      </c>
      <c r="D681" s="3" t="s">
        <v>13</v>
      </c>
      <c r="E681" s="27" t="s">
        <v>1451</v>
      </c>
      <c r="F681" s="3" t="s">
        <v>1452</v>
      </c>
      <c r="G681" s="4">
        <v>39974</v>
      </c>
      <c r="H681" s="3" t="s">
        <v>14</v>
      </c>
    </row>
    <row r="682" spans="2:8" ht="12.75">
      <c r="B682" s="6">
        <v>100</v>
      </c>
      <c r="C682" s="3" t="s">
        <v>1885</v>
      </c>
      <c r="D682" s="3" t="s">
        <v>2364</v>
      </c>
      <c r="E682" s="27" t="s">
        <v>1431</v>
      </c>
      <c r="F682" s="3" t="s">
        <v>1453</v>
      </c>
      <c r="G682" s="4">
        <v>39976</v>
      </c>
      <c r="H682" s="3" t="s">
        <v>15</v>
      </c>
    </row>
    <row r="683" spans="2:8" ht="12.75">
      <c r="B683" s="3">
        <f>1500-911</f>
        <v>589</v>
      </c>
      <c r="C683" s="3" t="s">
        <v>1885</v>
      </c>
      <c r="D683" s="3" t="s">
        <v>2372</v>
      </c>
      <c r="E683" s="27" t="s">
        <v>1454</v>
      </c>
      <c r="F683" s="3" t="s">
        <v>1455</v>
      </c>
      <c r="G683" s="4">
        <v>40043</v>
      </c>
      <c r="H683" s="3" t="s">
        <v>16</v>
      </c>
    </row>
    <row r="684" spans="2:8" ht="12.75">
      <c r="B684" s="3">
        <v>8</v>
      </c>
      <c r="C684" s="3" t="s">
        <v>1885</v>
      </c>
      <c r="D684" s="3" t="s">
        <v>2372</v>
      </c>
      <c r="E684" s="27" t="s">
        <v>1454</v>
      </c>
      <c r="F684" s="3" t="s">
        <v>1456</v>
      </c>
      <c r="G684" s="4">
        <v>39966</v>
      </c>
      <c r="H684" s="3" t="s">
        <v>17</v>
      </c>
    </row>
    <row r="685" spans="2:8" ht="12.75">
      <c r="B685" s="3">
        <v>49</v>
      </c>
      <c r="C685" s="3" t="s">
        <v>1885</v>
      </c>
      <c r="D685" s="3" t="s">
        <v>2370</v>
      </c>
      <c r="E685" s="27" t="s">
        <v>1457</v>
      </c>
      <c r="F685" s="3" t="s">
        <v>1458</v>
      </c>
      <c r="G685" s="4">
        <v>40037</v>
      </c>
      <c r="H685" s="3" t="s">
        <v>18</v>
      </c>
    </row>
    <row r="686" spans="2:8" ht="12.75">
      <c r="B686" s="3">
        <v>33</v>
      </c>
      <c r="C686" s="3" t="s">
        <v>1885</v>
      </c>
      <c r="D686" s="3" t="s">
        <v>6</v>
      </c>
      <c r="E686" s="27" t="s">
        <v>1443</v>
      </c>
      <c r="F686" s="3" t="s">
        <v>1459</v>
      </c>
      <c r="G686" s="4">
        <v>40002</v>
      </c>
      <c r="H686" s="3" t="s">
        <v>19</v>
      </c>
    </row>
    <row r="687" spans="2:8" ht="12.75">
      <c r="B687" s="3">
        <v>25</v>
      </c>
      <c r="C687" s="3" t="s">
        <v>1885</v>
      </c>
      <c r="D687" s="3" t="s">
        <v>20</v>
      </c>
      <c r="E687" s="27" t="s">
        <v>1460</v>
      </c>
      <c r="F687" s="3" t="s">
        <v>1461</v>
      </c>
      <c r="G687" s="4">
        <v>39904</v>
      </c>
      <c r="H687" s="3" t="s">
        <v>21</v>
      </c>
    </row>
    <row r="688" spans="2:8" ht="12.75">
      <c r="B688" s="3">
        <v>207</v>
      </c>
      <c r="C688" s="3" t="s">
        <v>1885</v>
      </c>
      <c r="D688" s="3" t="s">
        <v>22</v>
      </c>
      <c r="E688" s="27" t="s">
        <v>1462</v>
      </c>
      <c r="F688" s="3" t="s">
        <v>1463</v>
      </c>
      <c r="G688" s="4">
        <v>40029</v>
      </c>
      <c r="H688" s="3" t="s">
        <v>23</v>
      </c>
    </row>
    <row r="689" spans="2:8" ht="12.75">
      <c r="B689" s="3">
        <v>200</v>
      </c>
      <c r="C689" s="3" t="s">
        <v>1885</v>
      </c>
      <c r="D689" s="3" t="s">
        <v>1464</v>
      </c>
      <c r="E689" s="27" t="s">
        <v>1427</v>
      </c>
      <c r="F689" s="3" t="s">
        <v>1465</v>
      </c>
      <c r="G689" s="4">
        <v>39967</v>
      </c>
      <c r="H689" s="3" t="s">
        <v>1466</v>
      </c>
    </row>
    <row r="690" spans="1:8" ht="12.75">
      <c r="A690" s="3">
        <f>SUM(B657:B690)</f>
        <v>3824</v>
      </c>
      <c r="B690" s="3">
        <v>80</v>
      </c>
      <c r="C690" s="3" t="s">
        <v>1885</v>
      </c>
      <c r="D690" s="3" t="s">
        <v>24</v>
      </c>
      <c r="E690" s="27" t="s">
        <v>1427</v>
      </c>
      <c r="F690" s="3" t="s">
        <v>1465</v>
      </c>
      <c r="G690" s="4">
        <v>39967</v>
      </c>
      <c r="H690" s="3" t="s">
        <v>1466</v>
      </c>
    </row>
    <row r="692" spans="1:8" ht="12.75">
      <c r="A692" s="1" t="s">
        <v>25</v>
      </c>
      <c r="B692" s="3">
        <v>2</v>
      </c>
      <c r="C692" s="3" t="s">
        <v>1860</v>
      </c>
      <c r="D692" s="3" t="s">
        <v>1771</v>
      </c>
      <c r="E692" s="27" t="s">
        <v>1467</v>
      </c>
      <c r="F692" s="3" t="s">
        <v>1468</v>
      </c>
      <c r="G692" s="4">
        <v>39999</v>
      </c>
      <c r="H692" s="3" t="s">
        <v>26</v>
      </c>
    </row>
    <row r="694" spans="1:8" ht="12.75">
      <c r="A694" s="2" t="s">
        <v>27</v>
      </c>
      <c r="B694" s="3">
        <v>2000</v>
      </c>
      <c r="C694" s="3" t="s">
        <v>1860</v>
      </c>
      <c r="D694" s="3" t="s">
        <v>1771</v>
      </c>
      <c r="E694" s="27" t="s">
        <v>1875</v>
      </c>
      <c r="F694" s="3" t="s">
        <v>1469</v>
      </c>
      <c r="G694" s="4">
        <v>40008</v>
      </c>
      <c r="H694" s="3" t="s">
        <v>28</v>
      </c>
    </row>
    <row r="695" spans="1:8" ht="12.75">
      <c r="A695" s="7"/>
      <c r="B695" s="3">
        <f>319-138</f>
        <v>181</v>
      </c>
      <c r="C695" s="3" t="s">
        <v>1860</v>
      </c>
      <c r="D695" s="3" t="s">
        <v>29</v>
      </c>
      <c r="E695" s="27" t="s">
        <v>1470</v>
      </c>
      <c r="F695" s="3" t="s">
        <v>1471</v>
      </c>
      <c r="G695" s="4">
        <v>40030</v>
      </c>
      <c r="H695" s="3" t="s">
        <v>30</v>
      </c>
    </row>
    <row r="696" spans="1:8" ht="12.75">
      <c r="A696" s="3" t="s">
        <v>1329</v>
      </c>
      <c r="B696" s="3">
        <v>300</v>
      </c>
      <c r="C696" s="3" t="s">
        <v>1860</v>
      </c>
      <c r="D696" s="3" t="s">
        <v>31</v>
      </c>
      <c r="E696" s="27" t="s">
        <v>1472</v>
      </c>
      <c r="F696" s="3" t="s">
        <v>1473</v>
      </c>
      <c r="G696" s="4">
        <v>39919</v>
      </c>
      <c r="H696" s="3" t="s">
        <v>32</v>
      </c>
    </row>
    <row r="697" spans="1:8" ht="12.75">
      <c r="A697" s="30">
        <f>319-138+34+63+138</f>
        <v>416</v>
      </c>
      <c r="B697" s="3">
        <v>34</v>
      </c>
      <c r="C697" s="3" t="s">
        <v>1860</v>
      </c>
      <c r="D697" s="3" t="s">
        <v>29</v>
      </c>
      <c r="E697" s="27" t="s">
        <v>1474</v>
      </c>
      <c r="F697" s="3" t="s">
        <v>1475</v>
      </c>
      <c r="G697" s="4">
        <v>40031</v>
      </c>
      <c r="H697" s="3" t="s">
        <v>33</v>
      </c>
    </row>
    <row r="698" spans="2:8" ht="12.75">
      <c r="B698" s="3">
        <v>21</v>
      </c>
      <c r="C698" s="3" t="s">
        <v>1860</v>
      </c>
      <c r="D698" s="3" t="s">
        <v>34</v>
      </c>
      <c r="G698" s="4">
        <v>40023</v>
      </c>
      <c r="H698" s="3" t="s">
        <v>35</v>
      </c>
    </row>
    <row r="699" spans="2:8" ht="12.75">
      <c r="B699" s="3">
        <v>130</v>
      </c>
      <c r="C699" s="3" t="s">
        <v>1860</v>
      </c>
      <c r="D699" s="3" t="s">
        <v>36</v>
      </c>
      <c r="E699" s="27" t="s">
        <v>1476</v>
      </c>
      <c r="F699" s="3" t="s">
        <v>1477</v>
      </c>
      <c r="G699" s="4">
        <v>39836</v>
      </c>
      <c r="H699" s="3" t="s">
        <v>37</v>
      </c>
    </row>
    <row r="700" spans="2:8" ht="12.75">
      <c r="B700" s="3">
        <v>63</v>
      </c>
      <c r="C700" s="3" t="s">
        <v>1860</v>
      </c>
      <c r="D700" s="3" t="s">
        <v>29</v>
      </c>
      <c r="E700" s="27" t="s">
        <v>1478</v>
      </c>
      <c r="F700" s="3" t="s">
        <v>1479</v>
      </c>
      <c r="G700" s="4">
        <v>40038</v>
      </c>
      <c r="H700" s="3" t="s">
        <v>38</v>
      </c>
    </row>
    <row r="701" spans="2:8" ht="12.75">
      <c r="B701" s="3">
        <v>13</v>
      </c>
      <c r="C701" s="3" t="s">
        <v>1860</v>
      </c>
      <c r="D701" s="3" t="s">
        <v>39</v>
      </c>
      <c r="E701" s="27" t="s">
        <v>1480</v>
      </c>
      <c r="F701" s="3" t="s">
        <v>1481</v>
      </c>
      <c r="G701" s="4">
        <v>40039</v>
      </c>
      <c r="H701" s="3" t="s">
        <v>40</v>
      </c>
    </row>
    <row r="702" spans="2:8" ht="12.75">
      <c r="B702" s="3">
        <v>11</v>
      </c>
      <c r="C702" s="3" t="s">
        <v>1860</v>
      </c>
      <c r="D702" s="3" t="s">
        <v>41</v>
      </c>
      <c r="E702" s="27" t="s">
        <v>1482</v>
      </c>
      <c r="F702" s="3" t="s">
        <v>1483</v>
      </c>
      <c r="G702" s="4">
        <v>40042</v>
      </c>
      <c r="H702" s="3" t="s">
        <v>42</v>
      </c>
    </row>
    <row r="703" spans="2:8" ht="12.75">
      <c r="B703" s="3">
        <v>21</v>
      </c>
      <c r="C703" s="3" t="s">
        <v>1860</v>
      </c>
      <c r="D703" s="3" t="s">
        <v>34</v>
      </c>
      <c r="E703" s="27" t="s">
        <v>1484</v>
      </c>
      <c r="F703" s="3" t="s">
        <v>1485</v>
      </c>
      <c r="G703" s="4">
        <v>40031</v>
      </c>
      <c r="H703" s="3" t="s">
        <v>43</v>
      </c>
    </row>
    <row r="704" spans="2:8" ht="12.75">
      <c r="B704" s="3">
        <v>100</v>
      </c>
      <c r="C704" s="3" t="s">
        <v>1860</v>
      </c>
      <c r="D704" s="3" t="s">
        <v>44</v>
      </c>
      <c r="E704" s="27" t="s">
        <v>1486</v>
      </c>
      <c r="F704" s="3" t="s">
        <v>1487</v>
      </c>
      <c r="G704" s="4">
        <v>40022</v>
      </c>
      <c r="H704" s="3" t="s">
        <v>45</v>
      </c>
    </row>
    <row r="705" spans="2:8" ht="12.75">
      <c r="B705" s="3">
        <v>15</v>
      </c>
      <c r="C705" s="3" t="s">
        <v>1860</v>
      </c>
      <c r="D705" s="3" t="s">
        <v>46</v>
      </c>
      <c r="E705" s="27" t="s">
        <v>1928</v>
      </c>
      <c r="F705" s="3" t="s">
        <v>1488</v>
      </c>
      <c r="G705" s="4">
        <v>39973</v>
      </c>
      <c r="H705" s="3" t="s">
        <v>47</v>
      </c>
    </row>
    <row r="706" spans="2:8" ht="12.75">
      <c r="B706" s="3">
        <v>5</v>
      </c>
      <c r="C706" s="3" t="s">
        <v>1860</v>
      </c>
      <c r="D706" s="3" t="s">
        <v>48</v>
      </c>
      <c r="E706" s="27" t="s">
        <v>1489</v>
      </c>
      <c r="F706" s="3" t="s">
        <v>1490</v>
      </c>
      <c r="G706" s="4">
        <v>39974</v>
      </c>
      <c r="H706" s="3" t="s">
        <v>49</v>
      </c>
    </row>
    <row r="707" spans="2:8" ht="12.75">
      <c r="B707" s="3">
        <v>15</v>
      </c>
      <c r="C707" s="3" t="s">
        <v>1860</v>
      </c>
      <c r="D707" s="3" t="s">
        <v>48</v>
      </c>
      <c r="E707" s="27" t="s">
        <v>1489</v>
      </c>
      <c r="F707" s="3" t="s">
        <v>1491</v>
      </c>
      <c r="G707" s="4">
        <v>40016</v>
      </c>
      <c r="H707" s="3" t="s">
        <v>50</v>
      </c>
    </row>
    <row r="708" spans="2:8" ht="12.75">
      <c r="B708" s="3">
        <v>33</v>
      </c>
      <c r="C708" s="3" t="s">
        <v>1860</v>
      </c>
      <c r="D708" s="3" t="s">
        <v>51</v>
      </c>
      <c r="E708" s="27" t="s">
        <v>1928</v>
      </c>
      <c r="F708" s="3" t="s">
        <v>1492</v>
      </c>
      <c r="G708" s="4">
        <v>39937</v>
      </c>
      <c r="H708" s="3" t="s">
        <v>52</v>
      </c>
    </row>
    <row r="709" spans="2:8" ht="12.75">
      <c r="B709" s="3">
        <v>50</v>
      </c>
      <c r="C709" s="3" t="s">
        <v>1885</v>
      </c>
      <c r="D709" s="3" t="s">
        <v>53</v>
      </c>
      <c r="E709" s="27" t="s">
        <v>1493</v>
      </c>
      <c r="F709" s="3" t="s">
        <v>1494</v>
      </c>
      <c r="G709" s="4">
        <v>39946</v>
      </c>
      <c r="H709" s="3" t="s">
        <v>54</v>
      </c>
    </row>
    <row r="710" spans="2:8" ht="12.75">
      <c r="B710" s="3">
        <v>23</v>
      </c>
      <c r="C710" s="3" t="s">
        <v>1885</v>
      </c>
      <c r="D710" s="3" t="s">
        <v>55</v>
      </c>
      <c r="E710" s="27" t="s">
        <v>1495</v>
      </c>
      <c r="F710" s="3" t="s">
        <v>1496</v>
      </c>
      <c r="G710" s="4">
        <v>39987</v>
      </c>
      <c r="H710" s="3" t="s">
        <v>56</v>
      </c>
    </row>
    <row r="711" spans="2:8" ht="12.75">
      <c r="B711" s="3">
        <v>74</v>
      </c>
      <c r="C711" s="3" t="s">
        <v>1885</v>
      </c>
      <c r="D711" s="3" t="s">
        <v>57</v>
      </c>
      <c r="E711" s="27" t="s">
        <v>1497</v>
      </c>
      <c r="F711" s="3" t="s">
        <v>1498</v>
      </c>
      <c r="G711" s="4">
        <v>39975</v>
      </c>
      <c r="H711" s="3" t="s">
        <v>58</v>
      </c>
    </row>
    <row r="712" spans="2:8" ht="12.75">
      <c r="B712" s="3">
        <v>40</v>
      </c>
      <c r="C712" s="3" t="s">
        <v>1885</v>
      </c>
      <c r="D712" s="3" t="s">
        <v>59</v>
      </c>
      <c r="E712" s="27" t="s">
        <v>1499</v>
      </c>
      <c r="F712" s="3" t="s">
        <v>1500</v>
      </c>
      <c r="G712" s="4">
        <v>39952</v>
      </c>
      <c r="H712" s="3" t="s">
        <v>60</v>
      </c>
    </row>
    <row r="713" spans="2:8" ht="12.75">
      <c r="B713" s="3">
        <v>49</v>
      </c>
      <c r="C713" s="3" t="s">
        <v>1885</v>
      </c>
      <c r="D713" s="3" t="s">
        <v>61</v>
      </c>
      <c r="E713" s="27" t="s">
        <v>1501</v>
      </c>
      <c r="F713" s="3" t="s">
        <v>1502</v>
      </c>
      <c r="G713" s="4">
        <v>39955</v>
      </c>
      <c r="H713" s="3" t="s">
        <v>62</v>
      </c>
    </row>
    <row r="714" spans="2:8" ht="12.75">
      <c r="B714" s="3">
        <v>75</v>
      </c>
      <c r="C714" s="3" t="s">
        <v>1885</v>
      </c>
      <c r="D714" s="3" t="s">
        <v>31</v>
      </c>
      <c r="E714" s="27" t="s">
        <v>1503</v>
      </c>
      <c r="F714" s="3" t="s">
        <v>1504</v>
      </c>
      <c r="G714" s="4">
        <v>39961</v>
      </c>
      <c r="H714" s="3" t="s">
        <v>63</v>
      </c>
    </row>
    <row r="715" spans="2:8" ht="12.75">
      <c r="B715" s="3">
        <v>20</v>
      </c>
      <c r="C715" s="3" t="s">
        <v>372</v>
      </c>
      <c r="D715" s="3" t="s">
        <v>64</v>
      </c>
      <c r="E715" s="27" t="s">
        <v>1505</v>
      </c>
      <c r="F715" s="3" t="s">
        <v>1506</v>
      </c>
      <c r="G715" s="4">
        <v>40023</v>
      </c>
      <c r="H715" s="3" t="s">
        <v>65</v>
      </c>
    </row>
    <row r="716" spans="2:8" ht="12.75">
      <c r="B716" s="3">
        <v>138</v>
      </c>
      <c r="C716" s="3" t="s">
        <v>372</v>
      </c>
      <c r="D716" s="3" t="s">
        <v>29</v>
      </c>
      <c r="E716" s="27" t="s">
        <v>1470</v>
      </c>
      <c r="F716" s="3" t="s">
        <v>1471</v>
      </c>
      <c r="G716" s="4">
        <v>40030</v>
      </c>
      <c r="H716" s="3" t="s">
        <v>30</v>
      </c>
    </row>
    <row r="717" spans="2:8" ht="12.75">
      <c r="B717" s="3">
        <v>15</v>
      </c>
      <c r="C717" s="3" t="s">
        <v>372</v>
      </c>
      <c r="D717" s="3" t="s">
        <v>66</v>
      </c>
      <c r="E717" s="27" t="s">
        <v>1499</v>
      </c>
      <c r="F717" s="3" t="s">
        <v>1507</v>
      </c>
      <c r="G717" s="4">
        <v>40018</v>
      </c>
      <c r="H717" s="3" t="s">
        <v>67</v>
      </c>
    </row>
    <row r="718" spans="2:8" ht="12.75">
      <c r="B718" s="3">
        <v>27</v>
      </c>
      <c r="C718" s="3" t="s">
        <v>372</v>
      </c>
      <c r="D718" s="3" t="s">
        <v>36</v>
      </c>
      <c r="E718" s="27" t="s">
        <v>1508</v>
      </c>
      <c r="F718" s="3" t="s">
        <v>1509</v>
      </c>
      <c r="G718" s="4">
        <v>39926</v>
      </c>
      <c r="H718" s="3" t="s">
        <v>68</v>
      </c>
    </row>
    <row r="719" spans="2:8" ht="12.75">
      <c r="B719" s="3">
        <v>21</v>
      </c>
      <c r="C719" s="3" t="s">
        <v>372</v>
      </c>
      <c r="D719" s="3" t="s">
        <v>44</v>
      </c>
      <c r="E719" s="27" t="s">
        <v>1510</v>
      </c>
      <c r="F719" s="3" t="s">
        <v>1511</v>
      </c>
      <c r="G719" s="4">
        <v>39815</v>
      </c>
      <c r="H719" s="3" t="s">
        <v>69</v>
      </c>
    </row>
    <row r="720" spans="2:8" ht="12.75">
      <c r="B720" s="3">
        <v>15</v>
      </c>
      <c r="C720" s="3" t="s">
        <v>372</v>
      </c>
      <c r="D720" s="3" t="s">
        <v>46</v>
      </c>
      <c r="E720" s="27" t="s">
        <v>1928</v>
      </c>
      <c r="F720" s="3" t="s">
        <v>1488</v>
      </c>
      <c r="G720" s="4">
        <v>39973</v>
      </c>
      <c r="H720" s="3" t="s">
        <v>47</v>
      </c>
    </row>
    <row r="721" spans="2:8" ht="12.75">
      <c r="B721" s="3">
        <v>11</v>
      </c>
      <c r="C721" s="3" t="s">
        <v>372</v>
      </c>
      <c r="D721" s="3" t="s">
        <v>70</v>
      </c>
      <c r="E721" s="27" t="s">
        <v>1495</v>
      </c>
      <c r="F721" s="3" t="s">
        <v>1512</v>
      </c>
      <c r="G721" s="4">
        <v>40003</v>
      </c>
      <c r="H721" s="3" t="s">
        <v>71</v>
      </c>
    </row>
    <row r="722" spans="2:8" ht="12.75">
      <c r="B722" s="3">
        <v>11</v>
      </c>
      <c r="C722" s="3" t="s">
        <v>1921</v>
      </c>
      <c r="D722" s="3" t="s">
        <v>41</v>
      </c>
      <c r="E722" s="27" t="s">
        <v>1513</v>
      </c>
      <c r="F722" s="3" t="s">
        <v>1514</v>
      </c>
      <c r="G722" s="4">
        <v>39871</v>
      </c>
      <c r="H722" s="3" t="s">
        <v>72</v>
      </c>
    </row>
    <row r="723" spans="2:8" ht="12.75">
      <c r="B723" s="3">
        <v>25</v>
      </c>
      <c r="C723" s="3" t="s">
        <v>1921</v>
      </c>
      <c r="D723" s="3" t="s">
        <v>73</v>
      </c>
      <c r="E723" s="27" t="s">
        <v>1513</v>
      </c>
      <c r="F723" s="3" t="s">
        <v>1515</v>
      </c>
      <c r="G723" s="4">
        <v>39934</v>
      </c>
      <c r="H723" s="3" t="s">
        <v>74</v>
      </c>
    </row>
    <row r="724" spans="2:8" ht="12.75">
      <c r="B724" s="3">
        <f>17+11</f>
        <v>28</v>
      </c>
      <c r="C724" s="3" t="s">
        <v>1921</v>
      </c>
      <c r="D724" s="3" t="s">
        <v>64</v>
      </c>
      <c r="E724" s="27" t="s">
        <v>1516</v>
      </c>
      <c r="F724" s="3" t="s">
        <v>1517</v>
      </c>
      <c r="G724" s="4">
        <v>39949</v>
      </c>
      <c r="H724" s="3" t="s">
        <v>75</v>
      </c>
    </row>
    <row r="725" spans="1:8" ht="12.75">
      <c r="A725" s="3">
        <f>SUM(B694:B725)</f>
        <v>3584</v>
      </c>
      <c r="B725" s="3">
        <v>20</v>
      </c>
      <c r="C725" s="3" t="s">
        <v>1921</v>
      </c>
      <c r="D725" s="3" t="s">
        <v>76</v>
      </c>
      <c r="E725" s="27" t="s">
        <v>1518</v>
      </c>
      <c r="F725" s="3" t="s">
        <v>1519</v>
      </c>
      <c r="G725" s="4">
        <v>40001</v>
      </c>
      <c r="H725" s="3" t="s">
        <v>1520</v>
      </c>
    </row>
    <row r="727" spans="1:8" ht="12.75">
      <c r="A727" s="1" t="s">
        <v>77</v>
      </c>
      <c r="B727" s="3">
        <v>1700</v>
      </c>
      <c r="C727" s="3" t="s">
        <v>1860</v>
      </c>
      <c r="D727" s="3" t="s">
        <v>1771</v>
      </c>
      <c r="E727" s="27" t="s">
        <v>1875</v>
      </c>
      <c r="F727" s="3" t="s">
        <v>1521</v>
      </c>
      <c r="G727" s="4">
        <v>39951</v>
      </c>
      <c r="H727" s="3" t="s">
        <v>78</v>
      </c>
    </row>
    <row r="728" spans="2:8" ht="12.75">
      <c r="B728" s="3">
        <v>2</v>
      </c>
      <c r="C728" s="3" t="s">
        <v>1860</v>
      </c>
      <c r="D728" s="3" t="s">
        <v>79</v>
      </c>
      <c r="E728" s="27" t="s">
        <v>1522</v>
      </c>
      <c r="F728" s="3" t="s">
        <v>1523</v>
      </c>
      <c r="G728" s="4">
        <v>39556</v>
      </c>
      <c r="H728" s="3" t="s">
        <v>80</v>
      </c>
    </row>
    <row r="729" spans="1:8" ht="12.75">
      <c r="A729" s="3" t="s">
        <v>1793</v>
      </c>
      <c r="B729" s="3">
        <v>11</v>
      </c>
      <c r="C729" s="3" t="s">
        <v>1860</v>
      </c>
      <c r="D729" s="3" t="s">
        <v>81</v>
      </c>
      <c r="E729" s="27" t="s">
        <v>1875</v>
      </c>
      <c r="F729" s="3" t="s">
        <v>1524</v>
      </c>
      <c r="G729" s="4">
        <v>39469</v>
      </c>
      <c r="H729" s="3" t="s">
        <v>82</v>
      </c>
    </row>
    <row r="730" spans="1:8" ht="12.75">
      <c r="A730" s="31">
        <f>2+21+150+46+34+65+115+71+76+60+36+19+8+47</f>
        <v>750</v>
      </c>
      <c r="B730" s="6">
        <v>59</v>
      </c>
      <c r="C730" s="3" t="s">
        <v>1860</v>
      </c>
      <c r="D730" s="3" t="s">
        <v>83</v>
      </c>
      <c r="E730" s="27" t="s">
        <v>1525</v>
      </c>
      <c r="F730" s="3" t="s">
        <v>1526</v>
      </c>
      <c r="G730" s="4">
        <v>39632</v>
      </c>
      <c r="H730" s="3" t="s">
        <v>84</v>
      </c>
    </row>
    <row r="731" spans="2:8" ht="12.75">
      <c r="B731" s="6">
        <v>21</v>
      </c>
      <c r="C731" s="3" t="s">
        <v>1860</v>
      </c>
      <c r="D731" s="3" t="s">
        <v>85</v>
      </c>
      <c r="E731" s="27" t="s">
        <v>1527</v>
      </c>
      <c r="F731" s="3" t="s">
        <v>1528</v>
      </c>
      <c r="G731" s="4">
        <v>39934</v>
      </c>
      <c r="H731" s="3" t="s">
        <v>86</v>
      </c>
    </row>
    <row r="732" spans="2:8" ht="12.75">
      <c r="B732" s="6">
        <v>150</v>
      </c>
      <c r="C732" s="3" t="s">
        <v>1860</v>
      </c>
      <c r="D732" s="3" t="s">
        <v>1793</v>
      </c>
      <c r="E732" s="27" t="s">
        <v>1529</v>
      </c>
      <c r="F732" s="3" t="s">
        <v>1530</v>
      </c>
      <c r="G732" s="4">
        <v>40025</v>
      </c>
      <c r="H732" s="3" t="s">
        <v>87</v>
      </c>
    </row>
    <row r="733" spans="2:8" ht="12.75">
      <c r="B733" s="6">
        <v>46</v>
      </c>
      <c r="C733" s="3" t="s">
        <v>1885</v>
      </c>
      <c r="D733" s="3" t="s">
        <v>1793</v>
      </c>
      <c r="E733" s="27" t="s">
        <v>1531</v>
      </c>
      <c r="F733" s="3" t="s">
        <v>1532</v>
      </c>
      <c r="G733" s="4">
        <v>39973</v>
      </c>
      <c r="H733" s="3" t="s">
        <v>88</v>
      </c>
    </row>
    <row r="734" spans="2:8" ht="12.75">
      <c r="B734" s="6">
        <v>20</v>
      </c>
      <c r="C734" s="3" t="s">
        <v>1885</v>
      </c>
      <c r="D734" s="3" t="s">
        <v>89</v>
      </c>
      <c r="E734" s="27" t="s">
        <v>1533</v>
      </c>
      <c r="F734" s="3" t="s">
        <v>1534</v>
      </c>
      <c r="G734" s="4">
        <v>39952</v>
      </c>
      <c r="H734" s="3" t="s">
        <v>90</v>
      </c>
    </row>
    <row r="735" spans="2:8" ht="12.75">
      <c r="B735" s="6">
        <v>9</v>
      </c>
      <c r="C735" s="3" t="s">
        <v>1885</v>
      </c>
      <c r="D735" s="3" t="s">
        <v>91</v>
      </c>
      <c r="E735" s="27" t="s">
        <v>1535</v>
      </c>
      <c r="F735" s="3" t="s">
        <v>1536</v>
      </c>
      <c r="G735" s="4">
        <v>39855</v>
      </c>
      <c r="H735" s="3" t="s">
        <v>92</v>
      </c>
    </row>
    <row r="736" spans="2:8" ht="12.75">
      <c r="B736" s="6">
        <v>22</v>
      </c>
      <c r="C736" s="3" t="s">
        <v>1885</v>
      </c>
      <c r="D736" s="3" t="s">
        <v>79</v>
      </c>
      <c r="E736" s="27" t="s">
        <v>1529</v>
      </c>
      <c r="F736" s="3" t="s">
        <v>1537</v>
      </c>
      <c r="G736" s="4">
        <v>39962</v>
      </c>
      <c r="H736" s="3" t="s">
        <v>93</v>
      </c>
    </row>
    <row r="737" spans="2:8" ht="12.75">
      <c r="B737" s="6">
        <v>34</v>
      </c>
      <c r="C737" s="3" t="s">
        <v>1885</v>
      </c>
      <c r="D737" s="3" t="s">
        <v>94</v>
      </c>
      <c r="E737" s="27" t="s">
        <v>1529</v>
      </c>
      <c r="F737" s="3" t="s">
        <v>1538</v>
      </c>
      <c r="G737" s="4">
        <v>39960</v>
      </c>
      <c r="H737" s="3" t="s">
        <v>95</v>
      </c>
    </row>
    <row r="738" spans="2:8" ht="12.75">
      <c r="B738" s="6">
        <v>149</v>
      </c>
      <c r="C738" s="3" t="s">
        <v>1885</v>
      </c>
      <c r="D738" s="3" t="s">
        <v>96</v>
      </c>
      <c r="E738" s="27" t="s">
        <v>1527</v>
      </c>
      <c r="F738" s="3" t="s">
        <v>1539</v>
      </c>
      <c r="G738" s="4">
        <v>39962</v>
      </c>
      <c r="H738" s="3" t="s">
        <v>97</v>
      </c>
    </row>
    <row r="739" spans="2:8" ht="12.75">
      <c r="B739" s="6">
        <v>65</v>
      </c>
      <c r="C739" s="3" t="s">
        <v>1885</v>
      </c>
      <c r="D739" s="3" t="s">
        <v>98</v>
      </c>
      <c r="E739" s="27" t="s">
        <v>1529</v>
      </c>
      <c r="F739" s="3" t="s">
        <v>1540</v>
      </c>
      <c r="G739" s="4">
        <v>39953</v>
      </c>
      <c r="H739" s="3" t="s">
        <v>99</v>
      </c>
    </row>
    <row r="740" spans="2:8" ht="12.75">
      <c r="B740" s="6">
        <v>20</v>
      </c>
      <c r="C740" s="3" t="s">
        <v>1885</v>
      </c>
      <c r="D740" s="3" t="s">
        <v>100</v>
      </c>
      <c r="E740" s="27" t="s">
        <v>1541</v>
      </c>
      <c r="F740" s="3" t="s">
        <v>1542</v>
      </c>
      <c r="G740" s="4">
        <v>39931</v>
      </c>
      <c r="H740" s="3" t="s">
        <v>101</v>
      </c>
    </row>
    <row r="741" spans="2:8" ht="12.75">
      <c r="B741" s="6">
        <v>13</v>
      </c>
      <c r="C741" s="3" t="s">
        <v>1885</v>
      </c>
      <c r="D741" s="3" t="s">
        <v>102</v>
      </c>
      <c r="E741" s="27" t="s">
        <v>1543</v>
      </c>
      <c r="F741" s="3" t="s">
        <v>1544</v>
      </c>
      <c r="G741" s="4">
        <v>39943</v>
      </c>
      <c r="H741" s="3" t="s">
        <v>103</v>
      </c>
    </row>
    <row r="742" spans="2:8" ht="12.75">
      <c r="B742" s="6">
        <v>7</v>
      </c>
      <c r="C742" s="3" t="s">
        <v>1885</v>
      </c>
      <c r="D742" s="3" t="s">
        <v>104</v>
      </c>
      <c r="E742" s="27" t="s">
        <v>1545</v>
      </c>
      <c r="F742" s="3" t="s">
        <v>1546</v>
      </c>
      <c r="G742" s="4">
        <v>39983</v>
      </c>
      <c r="H742" s="3" t="s">
        <v>105</v>
      </c>
    </row>
    <row r="743" spans="2:8" ht="12.75">
      <c r="B743" s="6">
        <v>26</v>
      </c>
      <c r="C743" s="3" t="s">
        <v>1885</v>
      </c>
      <c r="D743" s="3" t="s">
        <v>2164</v>
      </c>
      <c r="E743" s="27" t="s">
        <v>1545</v>
      </c>
      <c r="F743" s="3" t="s">
        <v>1546</v>
      </c>
      <c r="G743" s="4">
        <v>39983</v>
      </c>
      <c r="H743" s="3" t="s">
        <v>105</v>
      </c>
    </row>
    <row r="744" spans="2:8" ht="12.75">
      <c r="B744" s="6">
        <v>2</v>
      </c>
      <c r="C744" s="3" t="s">
        <v>1885</v>
      </c>
      <c r="D744" s="3" t="s">
        <v>106</v>
      </c>
      <c r="E744" s="27" t="s">
        <v>1545</v>
      </c>
      <c r="F744" s="3" t="s">
        <v>1546</v>
      </c>
      <c r="G744" s="4">
        <v>39983</v>
      </c>
      <c r="H744" s="3" t="s">
        <v>105</v>
      </c>
    </row>
    <row r="745" spans="2:8" ht="12.75">
      <c r="B745" s="6">
        <v>115</v>
      </c>
      <c r="C745" s="3" t="s">
        <v>1885</v>
      </c>
      <c r="D745" s="3" t="s">
        <v>107</v>
      </c>
      <c r="E745" s="27" t="s">
        <v>1529</v>
      </c>
      <c r="F745" s="3" t="s">
        <v>1547</v>
      </c>
      <c r="G745" s="4">
        <v>39929</v>
      </c>
      <c r="H745" s="3" t="s">
        <v>108</v>
      </c>
    </row>
    <row r="746" spans="2:8" ht="12.75">
      <c r="B746" s="6">
        <v>71</v>
      </c>
      <c r="C746" s="3" t="s">
        <v>1885</v>
      </c>
      <c r="D746" s="3" t="s">
        <v>109</v>
      </c>
      <c r="E746" s="27" t="s">
        <v>1529</v>
      </c>
      <c r="F746" s="3" t="s">
        <v>1548</v>
      </c>
      <c r="G746" s="4">
        <v>39948</v>
      </c>
      <c r="H746" s="3" t="s">
        <v>110</v>
      </c>
    </row>
    <row r="747" spans="2:8" ht="12.75">
      <c r="B747" s="6">
        <v>76</v>
      </c>
      <c r="C747" s="3" t="s">
        <v>1885</v>
      </c>
      <c r="D747" s="3" t="s">
        <v>111</v>
      </c>
      <c r="E747" s="27" t="s">
        <v>1549</v>
      </c>
      <c r="F747" s="3" t="s">
        <v>1550</v>
      </c>
      <c r="G747" s="4">
        <v>39933</v>
      </c>
      <c r="H747" s="3" t="s">
        <v>112</v>
      </c>
    </row>
    <row r="748" spans="2:8" ht="12.75">
      <c r="B748" s="6">
        <v>60</v>
      </c>
      <c r="C748" s="3" t="s">
        <v>1885</v>
      </c>
      <c r="D748" s="3" t="s">
        <v>113</v>
      </c>
      <c r="E748" s="27" t="s">
        <v>1551</v>
      </c>
      <c r="F748" s="3" t="s">
        <v>1552</v>
      </c>
      <c r="G748" s="4">
        <v>40049</v>
      </c>
      <c r="H748" s="3" t="s">
        <v>114</v>
      </c>
    </row>
    <row r="749" spans="2:8" ht="12.75">
      <c r="B749" s="6">
        <v>36</v>
      </c>
      <c r="C749" s="3" t="s">
        <v>1885</v>
      </c>
      <c r="D749" s="3" t="s">
        <v>115</v>
      </c>
      <c r="E749" s="27" t="s">
        <v>1529</v>
      </c>
      <c r="F749" s="3" t="s">
        <v>1553</v>
      </c>
      <c r="G749" s="4">
        <v>39955</v>
      </c>
      <c r="H749" s="3" t="s">
        <v>116</v>
      </c>
    </row>
    <row r="750" spans="2:8" ht="12.75">
      <c r="B750" s="6">
        <v>19</v>
      </c>
      <c r="C750" s="3" t="s">
        <v>372</v>
      </c>
      <c r="D750" s="3" t="s">
        <v>85</v>
      </c>
      <c r="E750" s="27" t="s">
        <v>1527</v>
      </c>
      <c r="F750" s="3" t="s">
        <v>1528</v>
      </c>
      <c r="G750" s="4">
        <v>39934</v>
      </c>
      <c r="H750" s="3" t="s">
        <v>86</v>
      </c>
    </row>
    <row r="751" spans="1:8" ht="12.75">
      <c r="A751" s="3">
        <f>SUM(B727:B751)</f>
        <v>2741</v>
      </c>
      <c r="B751" s="6">
        <v>8</v>
      </c>
      <c r="C751" s="3" t="s">
        <v>1921</v>
      </c>
      <c r="D751" s="3" t="s">
        <v>85</v>
      </c>
      <c r="E751" s="27" t="s">
        <v>1527</v>
      </c>
      <c r="F751" s="3" t="s">
        <v>1528</v>
      </c>
      <c r="G751" s="4">
        <v>39934</v>
      </c>
      <c r="H751" s="3" t="s">
        <v>86</v>
      </c>
    </row>
    <row r="753" spans="1:8" ht="12.75">
      <c r="A753" s="1" t="s">
        <v>117</v>
      </c>
      <c r="B753" s="3">
        <f>255+218</f>
        <v>473</v>
      </c>
      <c r="C753" s="3" t="s">
        <v>1860</v>
      </c>
      <c r="D753" s="3" t="s">
        <v>1771</v>
      </c>
      <c r="E753" s="27" t="s">
        <v>1554</v>
      </c>
      <c r="F753" s="3" t="s">
        <v>1555</v>
      </c>
      <c r="G753" s="4">
        <v>40036</v>
      </c>
      <c r="H753" s="3" t="s">
        <v>118</v>
      </c>
    </row>
    <row r="754" spans="2:8" ht="12.75">
      <c r="B754" s="6">
        <v>43</v>
      </c>
      <c r="C754" s="3" t="s">
        <v>1860</v>
      </c>
      <c r="D754" s="3" t="s">
        <v>2335</v>
      </c>
      <c r="E754" s="27" t="s">
        <v>1556</v>
      </c>
      <c r="F754" s="3" t="s">
        <v>1557</v>
      </c>
      <c r="G754" s="4">
        <v>40031</v>
      </c>
      <c r="H754" s="3" t="s">
        <v>119</v>
      </c>
    </row>
    <row r="755" spans="1:8" ht="12.75">
      <c r="A755" s="3" t="s">
        <v>1328</v>
      </c>
      <c r="B755" s="6">
        <v>12</v>
      </c>
      <c r="C755" s="3" t="s">
        <v>1860</v>
      </c>
      <c r="D755" s="3" t="s">
        <v>120</v>
      </c>
      <c r="E755" s="27" t="s">
        <v>1558</v>
      </c>
      <c r="F755" s="3" t="s">
        <v>1559</v>
      </c>
      <c r="G755" s="4">
        <v>40043</v>
      </c>
      <c r="H755" s="3" t="s">
        <v>121</v>
      </c>
    </row>
    <row r="756" spans="1:8" ht="12.75">
      <c r="A756" s="3">
        <f>43</f>
        <v>43</v>
      </c>
      <c r="B756" s="6">
        <v>12</v>
      </c>
      <c r="C756" s="3" t="s">
        <v>1860</v>
      </c>
      <c r="D756" s="3" t="s">
        <v>122</v>
      </c>
      <c r="E756" s="27" t="s">
        <v>1560</v>
      </c>
      <c r="F756" s="3" t="s">
        <v>1561</v>
      </c>
      <c r="G756" s="4">
        <v>40043</v>
      </c>
      <c r="H756" s="3" t="s">
        <v>123</v>
      </c>
    </row>
    <row r="757" spans="2:8" ht="12.75">
      <c r="B757" s="6">
        <v>75</v>
      </c>
      <c r="C757" s="3" t="s">
        <v>1860</v>
      </c>
      <c r="D757" s="3" t="s">
        <v>120</v>
      </c>
      <c r="E757" s="27" t="s">
        <v>1875</v>
      </c>
      <c r="F757" s="3" t="s">
        <v>1562</v>
      </c>
      <c r="G757" s="4">
        <v>39807</v>
      </c>
      <c r="H757" s="3" t="s">
        <v>124</v>
      </c>
    </row>
    <row r="758" spans="2:8" ht="12.75">
      <c r="B758" s="6">
        <v>4</v>
      </c>
      <c r="C758" s="3" t="s">
        <v>1885</v>
      </c>
      <c r="D758" s="3" t="s">
        <v>125</v>
      </c>
      <c r="E758" s="27" t="s">
        <v>1151</v>
      </c>
      <c r="F758" s="3" t="s">
        <v>1563</v>
      </c>
      <c r="G758" s="4">
        <v>40043</v>
      </c>
      <c r="H758" s="3" t="s">
        <v>126</v>
      </c>
    </row>
    <row r="759" spans="2:8" ht="12.75">
      <c r="B759" s="6">
        <v>45</v>
      </c>
      <c r="C759" s="3" t="s">
        <v>1885</v>
      </c>
      <c r="D759" s="3" t="s">
        <v>127</v>
      </c>
      <c r="E759" s="27" t="s">
        <v>1564</v>
      </c>
      <c r="F759" s="3" t="s">
        <v>1565</v>
      </c>
      <c r="G759" s="4">
        <v>40042</v>
      </c>
      <c r="H759" s="3" t="s">
        <v>128</v>
      </c>
    </row>
    <row r="760" spans="2:8" ht="12.75">
      <c r="B760" s="6">
        <v>16</v>
      </c>
      <c r="C760" s="3" t="s">
        <v>1885</v>
      </c>
      <c r="D760" s="3" t="s">
        <v>129</v>
      </c>
      <c r="E760" s="27" t="s">
        <v>1566</v>
      </c>
      <c r="F760" s="3" t="s">
        <v>1567</v>
      </c>
      <c r="G760" s="4">
        <v>39948</v>
      </c>
      <c r="H760" s="3" t="s">
        <v>130</v>
      </c>
    </row>
    <row r="761" spans="2:8" ht="12.75">
      <c r="B761" s="6">
        <v>162</v>
      </c>
      <c r="C761" s="3" t="s">
        <v>1885</v>
      </c>
      <c r="D761" s="3" t="s">
        <v>2346</v>
      </c>
      <c r="E761" s="27" t="s">
        <v>1373</v>
      </c>
      <c r="F761" s="3" t="s">
        <v>1568</v>
      </c>
      <c r="G761" s="4">
        <v>39941</v>
      </c>
      <c r="H761" s="3" t="s">
        <v>131</v>
      </c>
    </row>
    <row r="762" spans="2:8" ht="12.75">
      <c r="B762" s="6">
        <v>65</v>
      </c>
      <c r="C762" s="3" t="s">
        <v>1885</v>
      </c>
      <c r="D762" s="3" t="s">
        <v>132</v>
      </c>
      <c r="E762" s="27" t="s">
        <v>1373</v>
      </c>
      <c r="F762" s="3" t="s">
        <v>1569</v>
      </c>
      <c r="G762" s="4">
        <v>39994</v>
      </c>
      <c r="H762" s="3" t="s">
        <v>133</v>
      </c>
    </row>
    <row r="763" spans="1:8" ht="12.75">
      <c r="A763" s="3">
        <f>SUM(B753:B763)</f>
        <v>947</v>
      </c>
      <c r="B763" s="6">
        <v>40</v>
      </c>
      <c r="C763" s="3" t="s">
        <v>1885</v>
      </c>
      <c r="D763" s="3" t="s">
        <v>134</v>
      </c>
      <c r="E763" s="27" t="s">
        <v>1373</v>
      </c>
      <c r="F763" s="3" t="s">
        <v>1569</v>
      </c>
      <c r="G763" s="4">
        <v>39994</v>
      </c>
      <c r="H763" s="3" t="s">
        <v>133</v>
      </c>
    </row>
    <row r="765" spans="1:8" ht="12.75">
      <c r="A765" s="1" t="s">
        <v>135</v>
      </c>
      <c r="B765" s="3">
        <v>24</v>
      </c>
      <c r="C765" s="3" t="s">
        <v>1860</v>
      </c>
      <c r="D765" s="3" t="s">
        <v>136</v>
      </c>
      <c r="E765" s="27" t="s">
        <v>1281</v>
      </c>
      <c r="F765" s="3" t="s">
        <v>1570</v>
      </c>
      <c r="G765" s="4">
        <v>39977</v>
      </c>
      <c r="H765" s="3" t="s">
        <v>137</v>
      </c>
    </row>
    <row r="766" spans="2:8" ht="12.75">
      <c r="B766" s="3">
        <v>19</v>
      </c>
      <c r="C766" s="3" t="s">
        <v>1860</v>
      </c>
      <c r="D766" s="3" t="s">
        <v>138</v>
      </c>
      <c r="E766" s="27" t="s">
        <v>1571</v>
      </c>
      <c r="F766" s="3" t="s">
        <v>1572</v>
      </c>
      <c r="G766" s="4">
        <v>39793</v>
      </c>
      <c r="H766" s="3" t="s">
        <v>1573</v>
      </c>
    </row>
    <row r="767" spans="2:8" ht="12.75">
      <c r="B767" s="3">
        <v>142</v>
      </c>
      <c r="C767" s="3" t="s">
        <v>1860</v>
      </c>
      <c r="D767" s="3" t="s">
        <v>1771</v>
      </c>
      <c r="E767" s="27" t="s">
        <v>1281</v>
      </c>
      <c r="F767" s="3" t="s">
        <v>1574</v>
      </c>
      <c r="G767" s="4">
        <v>39639</v>
      </c>
      <c r="H767" s="3" t="s">
        <v>139</v>
      </c>
    </row>
    <row r="768" spans="2:8" ht="12.75">
      <c r="B768" s="3">
        <v>17</v>
      </c>
      <c r="C768" s="3" t="s">
        <v>1860</v>
      </c>
      <c r="D768" s="3" t="s">
        <v>2160</v>
      </c>
      <c r="E768" s="27" t="s">
        <v>1875</v>
      </c>
      <c r="F768" s="3" t="s">
        <v>1575</v>
      </c>
      <c r="G768" s="4">
        <v>39857</v>
      </c>
      <c r="H768" s="3" t="s">
        <v>140</v>
      </c>
    </row>
    <row r="769" spans="2:8" ht="12.75">
      <c r="B769" s="3">
        <v>200</v>
      </c>
      <c r="C769" s="3" t="s">
        <v>1885</v>
      </c>
      <c r="D769" s="3" t="s">
        <v>141</v>
      </c>
      <c r="E769" s="27" t="s">
        <v>1576</v>
      </c>
      <c r="F769" s="3" t="s">
        <v>1577</v>
      </c>
      <c r="G769" s="4">
        <v>39954</v>
      </c>
      <c r="H769" s="3" t="s">
        <v>142</v>
      </c>
    </row>
    <row r="770" spans="2:8" ht="12.75">
      <c r="B770" s="3">
        <v>55</v>
      </c>
      <c r="C770" s="3" t="s">
        <v>1885</v>
      </c>
      <c r="D770" s="3" t="s">
        <v>143</v>
      </c>
      <c r="E770" s="27" t="s">
        <v>1578</v>
      </c>
      <c r="F770" s="3" t="s">
        <v>1579</v>
      </c>
      <c r="G770" s="25">
        <v>39868</v>
      </c>
      <c r="H770" s="3" t="s">
        <v>144</v>
      </c>
    </row>
    <row r="771" spans="2:8" ht="12.75">
      <c r="B771" s="3">
        <v>78</v>
      </c>
      <c r="C771" s="3" t="s">
        <v>1885</v>
      </c>
      <c r="D771" s="3" t="s">
        <v>145</v>
      </c>
      <c r="E771" s="27" t="s">
        <v>1281</v>
      </c>
      <c r="F771" s="3" t="s">
        <v>1580</v>
      </c>
      <c r="G771" s="4" t="s">
        <v>146</v>
      </c>
      <c r="H771" s="3" t="s">
        <v>147</v>
      </c>
    </row>
    <row r="772" spans="2:8" ht="12.75">
      <c r="B772" s="3">
        <v>67</v>
      </c>
      <c r="C772" s="3" t="s">
        <v>1885</v>
      </c>
      <c r="D772" s="3" t="s">
        <v>148</v>
      </c>
      <c r="E772" s="27" t="s">
        <v>1281</v>
      </c>
      <c r="F772" s="3" t="s">
        <v>1581</v>
      </c>
      <c r="G772" s="4">
        <v>39856</v>
      </c>
      <c r="H772" s="3" t="s">
        <v>149</v>
      </c>
    </row>
    <row r="773" spans="2:8" ht="12.75">
      <c r="B773" s="3">
        <v>188</v>
      </c>
      <c r="C773" s="3" t="s">
        <v>1885</v>
      </c>
      <c r="D773" s="3" t="s">
        <v>150</v>
      </c>
      <c r="E773" s="27" t="s">
        <v>1281</v>
      </c>
      <c r="F773" s="3" t="s">
        <v>1582</v>
      </c>
      <c r="G773" s="4">
        <v>39861</v>
      </c>
      <c r="H773" s="3" t="s">
        <v>151</v>
      </c>
    </row>
    <row r="774" spans="2:8" ht="12.75">
      <c r="B774" s="3">
        <v>40</v>
      </c>
      <c r="C774" s="3" t="s">
        <v>1885</v>
      </c>
      <c r="D774" s="3" t="s">
        <v>152</v>
      </c>
      <c r="E774" s="27" t="s">
        <v>1583</v>
      </c>
      <c r="F774" s="3" t="s">
        <v>1584</v>
      </c>
      <c r="G774" s="4">
        <v>39863</v>
      </c>
      <c r="H774" s="3" t="s">
        <v>153</v>
      </c>
    </row>
    <row r="775" spans="2:8" ht="12.75">
      <c r="B775" s="3">
        <v>40</v>
      </c>
      <c r="C775" s="3" t="s">
        <v>1885</v>
      </c>
      <c r="D775" s="3" t="s">
        <v>154</v>
      </c>
      <c r="E775" s="27" t="s">
        <v>1585</v>
      </c>
      <c r="F775" s="3" t="s">
        <v>1586</v>
      </c>
      <c r="G775" s="4">
        <v>40058</v>
      </c>
      <c r="H775" s="3" t="s">
        <v>155</v>
      </c>
    </row>
    <row r="776" spans="2:8" ht="12.75">
      <c r="B776" s="3">
        <v>13</v>
      </c>
      <c r="C776" s="3" t="s">
        <v>372</v>
      </c>
      <c r="D776" s="3" t="s">
        <v>143</v>
      </c>
      <c r="E776" s="27" t="s">
        <v>1281</v>
      </c>
      <c r="F776" s="3" t="s">
        <v>1587</v>
      </c>
      <c r="G776" s="4">
        <v>40037</v>
      </c>
      <c r="H776" s="3" t="s">
        <v>156</v>
      </c>
    </row>
    <row r="777" spans="1:8" ht="12.75">
      <c r="A777" s="3">
        <f>SUM(B765:B777)</f>
        <v>923</v>
      </c>
      <c r="B777" s="3">
        <v>40</v>
      </c>
      <c r="C777" s="3" t="s">
        <v>1921</v>
      </c>
      <c r="D777" s="3" t="s">
        <v>157</v>
      </c>
      <c r="E777" s="27" t="s">
        <v>1571</v>
      </c>
      <c r="F777" s="3" t="s">
        <v>1588</v>
      </c>
      <c r="G777" s="4">
        <v>39869</v>
      </c>
      <c r="H777" s="3" t="s">
        <v>158</v>
      </c>
    </row>
    <row r="779" spans="1:8" ht="12.75">
      <c r="A779" s="1" t="s">
        <v>159</v>
      </c>
      <c r="B779" s="3">
        <v>40</v>
      </c>
      <c r="C779" s="3" t="s">
        <v>1860</v>
      </c>
      <c r="D779" s="3" t="s">
        <v>160</v>
      </c>
      <c r="E779" s="27" t="s">
        <v>1589</v>
      </c>
      <c r="F779" s="3" t="s">
        <v>1590</v>
      </c>
      <c r="G779" s="4">
        <v>39791</v>
      </c>
      <c r="H779" s="3" t="s">
        <v>161</v>
      </c>
    </row>
    <row r="780" spans="2:8" ht="12.75">
      <c r="B780" s="3">
        <v>14</v>
      </c>
      <c r="C780" s="3" t="s">
        <v>1860</v>
      </c>
      <c r="D780" s="3" t="s">
        <v>162</v>
      </c>
      <c r="E780" s="27" t="s">
        <v>1591</v>
      </c>
      <c r="F780" s="3" t="s">
        <v>1592</v>
      </c>
      <c r="G780" s="4">
        <v>40026</v>
      </c>
      <c r="H780" s="3" t="s">
        <v>1593</v>
      </c>
    </row>
    <row r="781" spans="2:8" ht="12.75">
      <c r="B781" s="3">
        <v>12</v>
      </c>
      <c r="C781" s="3" t="s">
        <v>1860</v>
      </c>
      <c r="D781" s="3" t="s">
        <v>163</v>
      </c>
      <c r="E781" s="27" t="s">
        <v>1594</v>
      </c>
      <c r="F781" s="3" t="s">
        <v>1595</v>
      </c>
      <c r="G781" s="4">
        <v>40017</v>
      </c>
      <c r="H781" s="3" t="s">
        <v>164</v>
      </c>
    </row>
    <row r="782" spans="2:8" ht="12.75">
      <c r="B782" s="3">
        <v>16</v>
      </c>
      <c r="C782" s="3" t="s">
        <v>1860</v>
      </c>
      <c r="D782" s="3" t="s">
        <v>2275</v>
      </c>
      <c r="E782" s="27" t="s">
        <v>1596</v>
      </c>
      <c r="F782" s="3" t="s">
        <v>1597</v>
      </c>
      <c r="G782" s="4">
        <v>39704</v>
      </c>
      <c r="H782" s="3" t="s">
        <v>165</v>
      </c>
    </row>
    <row r="783" spans="2:8" ht="12.75">
      <c r="B783" s="3">
        <v>27</v>
      </c>
      <c r="C783" s="3" t="s">
        <v>1860</v>
      </c>
      <c r="D783" s="3" t="s">
        <v>1771</v>
      </c>
      <c r="E783" s="27" t="s">
        <v>1599</v>
      </c>
      <c r="F783" s="3" t="s">
        <v>1603</v>
      </c>
      <c r="G783" s="4">
        <v>40010</v>
      </c>
      <c r="H783" s="3" t="s">
        <v>1604</v>
      </c>
    </row>
    <row r="784" spans="2:8" ht="12.75">
      <c r="B784" s="3">
        <v>24</v>
      </c>
      <c r="C784" s="3" t="s">
        <v>1860</v>
      </c>
      <c r="D784" s="3" t="s">
        <v>1771</v>
      </c>
      <c r="E784" s="27" t="s">
        <v>1599</v>
      </c>
      <c r="F784" s="3" t="s">
        <v>1603</v>
      </c>
      <c r="G784" s="4">
        <v>40010</v>
      </c>
      <c r="H784" s="3" t="s">
        <v>1604</v>
      </c>
    </row>
    <row r="785" spans="2:8" ht="12.75">
      <c r="B785" s="3">
        <v>12</v>
      </c>
      <c r="C785" s="3" t="s">
        <v>1860</v>
      </c>
      <c r="D785" s="3" t="s">
        <v>2275</v>
      </c>
      <c r="E785" s="27" t="s">
        <v>1599</v>
      </c>
      <c r="F785" s="3" t="s">
        <v>1598</v>
      </c>
      <c r="G785" s="4">
        <v>39983</v>
      </c>
      <c r="H785" s="3" t="s">
        <v>166</v>
      </c>
    </row>
    <row r="786" spans="2:8" ht="12.75">
      <c r="B786" s="3">
        <v>14</v>
      </c>
      <c r="C786" s="3" t="s">
        <v>1860</v>
      </c>
      <c r="D786" s="3" t="s">
        <v>167</v>
      </c>
      <c r="E786" s="27" t="s">
        <v>1600</v>
      </c>
      <c r="F786" s="3" t="s">
        <v>1601</v>
      </c>
      <c r="G786" s="4">
        <v>39994</v>
      </c>
      <c r="H786" s="3" t="s">
        <v>168</v>
      </c>
    </row>
    <row r="787" spans="2:8" ht="12.75">
      <c r="B787" s="3">
        <v>9</v>
      </c>
      <c r="C787" s="3" t="s">
        <v>1885</v>
      </c>
      <c r="D787" s="3" t="s">
        <v>169</v>
      </c>
      <c r="E787" s="27" t="s">
        <v>1445</v>
      </c>
      <c r="F787" s="3" t="s">
        <v>1605</v>
      </c>
      <c r="G787" s="4">
        <v>39994</v>
      </c>
      <c r="H787" s="3" t="s">
        <v>170</v>
      </c>
    </row>
    <row r="788" spans="2:8" ht="12.75">
      <c r="B788" s="3">
        <v>47</v>
      </c>
      <c r="C788" s="3" t="s">
        <v>1885</v>
      </c>
      <c r="D788" s="3" t="s">
        <v>171</v>
      </c>
      <c r="E788" s="27" t="s">
        <v>1602</v>
      </c>
      <c r="F788" s="3" t="s">
        <v>1606</v>
      </c>
      <c r="G788" s="4">
        <v>39979</v>
      </c>
      <c r="H788" s="3" t="s">
        <v>172</v>
      </c>
    </row>
    <row r="789" spans="2:8" ht="12.75">
      <c r="B789" s="3">
        <v>9</v>
      </c>
      <c r="C789" s="3" t="s">
        <v>1885</v>
      </c>
      <c r="D789" s="3" t="s">
        <v>1817</v>
      </c>
      <c r="E789" s="27" t="s">
        <v>1607</v>
      </c>
      <c r="F789" s="3" t="s">
        <v>1608</v>
      </c>
      <c r="G789" s="4">
        <v>39834</v>
      </c>
      <c r="H789" s="3" t="s">
        <v>173</v>
      </c>
    </row>
    <row r="790" spans="2:8" ht="12.75">
      <c r="B790" s="3">
        <v>9</v>
      </c>
      <c r="C790" s="3" t="s">
        <v>1885</v>
      </c>
      <c r="D790" s="3" t="s">
        <v>174</v>
      </c>
      <c r="E790" s="27" t="s">
        <v>1609</v>
      </c>
      <c r="F790" s="3" t="s">
        <v>1610</v>
      </c>
      <c r="G790" s="4">
        <v>39940</v>
      </c>
      <c r="H790" s="3" t="s">
        <v>175</v>
      </c>
    </row>
    <row r="791" spans="1:8" ht="12.75">
      <c r="A791" s="3">
        <f>SUM(B779:B791)</f>
        <v>255</v>
      </c>
      <c r="B791" s="3">
        <v>22</v>
      </c>
      <c r="C791" s="3" t="s">
        <v>1885</v>
      </c>
      <c r="D791" s="3" t="s">
        <v>176</v>
      </c>
      <c r="E791" s="27" t="s">
        <v>1611</v>
      </c>
      <c r="F791" s="3" t="s">
        <v>1612</v>
      </c>
      <c r="G791" s="4">
        <v>39904</v>
      </c>
      <c r="H791" s="3" t="s">
        <v>177</v>
      </c>
    </row>
    <row r="793" spans="1:8" ht="12.75">
      <c r="A793" s="1" t="s">
        <v>178</v>
      </c>
      <c r="B793" s="3">
        <v>20</v>
      </c>
      <c r="C793" s="3" t="s">
        <v>1860</v>
      </c>
      <c r="D793" s="3" t="s">
        <v>179</v>
      </c>
      <c r="E793" s="27" t="s">
        <v>1875</v>
      </c>
      <c r="F793" s="3" t="s">
        <v>1613</v>
      </c>
      <c r="G793" s="4">
        <v>39857</v>
      </c>
      <c r="H793" s="3" t="s">
        <v>180</v>
      </c>
    </row>
    <row r="794" spans="1:8" ht="12.75">
      <c r="A794" s="3">
        <f>SUM(B793:B794)</f>
        <v>36</v>
      </c>
      <c r="B794" s="3">
        <v>16</v>
      </c>
      <c r="C794" s="3" t="s">
        <v>1860</v>
      </c>
      <c r="D794" s="3" t="s">
        <v>179</v>
      </c>
      <c r="E794" s="27" t="s">
        <v>1614</v>
      </c>
      <c r="F794" s="3" t="s">
        <v>1615</v>
      </c>
      <c r="G794" s="4">
        <v>39936</v>
      </c>
      <c r="H794" s="3" t="s">
        <v>181</v>
      </c>
    </row>
    <row r="796" spans="1:8" ht="12.75">
      <c r="A796" s="1" t="s">
        <v>182</v>
      </c>
      <c r="B796" s="3">
        <v>717</v>
      </c>
      <c r="C796" s="3" t="s">
        <v>1860</v>
      </c>
      <c r="D796" s="3" t="s">
        <v>1771</v>
      </c>
      <c r="E796" s="27" t="s">
        <v>1616</v>
      </c>
      <c r="F796" s="3" t="s">
        <v>1617</v>
      </c>
      <c r="G796" s="4">
        <v>39987</v>
      </c>
      <c r="H796" s="3" t="s">
        <v>183</v>
      </c>
    </row>
    <row r="797" spans="2:8" ht="12.75">
      <c r="B797" s="3">
        <v>13</v>
      </c>
      <c r="C797" s="3" t="s">
        <v>1860</v>
      </c>
      <c r="D797" s="3" t="s">
        <v>184</v>
      </c>
      <c r="E797" s="27" t="s">
        <v>1618</v>
      </c>
      <c r="F797" s="3" t="s">
        <v>1619</v>
      </c>
      <c r="G797" s="4">
        <v>40021</v>
      </c>
      <c r="H797" s="3" t="s">
        <v>185</v>
      </c>
    </row>
    <row r="798" spans="1:8" ht="12.75">
      <c r="A798" s="3" t="s">
        <v>184</v>
      </c>
      <c r="B798" s="3">
        <v>200</v>
      </c>
      <c r="C798" s="3" t="s">
        <v>1860</v>
      </c>
      <c r="D798" s="3" t="s">
        <v>186</v>
      </c>
      <c r="E798" s="27" t="s">
        <v>1620</v>
      </c>
      <c r="F798" s="3" t="s">
        <v>1621</v>
      </c>
      <c r="G798" s="4">
        <v>39896</v>
      </c>
      <c r="H798" s="3" t="s">
        <v>187</v>
      </c>
    </row>
    <row r="799" spans="1:8" ht="12.75">
      <c r="A799" s="30">
        <f>170+20+13+320</f>
        <v>523</v>
      </c>
      <c r="B799" s="3">
        <v>300</v>
      </c>
      <c r="C799" s="3" t="s">
        <v>1860</v>
      </c>
      <c r="D799" s="3" t="s">
        <v>186</v>
      </c>
      <c r="E799" s="27" t="s">
        <v>1386</v>
      </c>
      <c r="F799" s="3" t="s">
        <v>1622</v>
      </c>
      <c r="G799" s="4">
        <v>39982</v>
      </c>
      <c r="H799" s="3" t="s">
        <v>188</v>
      </c>
    </row>
    <row r="800" spans="1:8" ht="12.75">
      <c r="A800" s="3" t="s">
        <v>186</v>
      </c>
      <c r="B800" s="3">
        <v>192</v>
      </c>
      <c r="C800" s="3" t="s">
        <v>1860</v>
      </c>
      <c r="D800" s="3" t="s">
        <v>189</v>
      </c>
      <c r="E800" s="27" t="s">
        <v>1875</v>
      </c>
      <c r="F800" s="3" t="s">
        <v>1623</v>
      </c>
      <c r="G800" s="4">
        <v>40025</v>
      </c>
      <c r="H800" s="3" t="s">
        <v>190</v>
      </c>
    </row>
    <row r="801" spans="1:8" ht="12.75">
      <c r="A801" s="30">
        <f>200+300+63</f>
        <v>563</v>
      </c>
      <c r="B801" s="3">
        <v>170</v>
      </c>
      <c r="C801" s="3" t="s">
        <v>1860</v>
      </c>
      <c r="D801" s="3" t="s">
        <v>184</v>
      </c>
      <c r="E801" s="27" t="s">
        <v>1875</v>
      </c>
      <c r="F801" s="3" t="s">
        <v>1624</v>
      </c>
      <c r="G801" s="4">
        <v>40032</v>
      </c>
      <c r="H801" s="3" t="s">
        <v>191</v>
      </c>
    </row>
    <row r="802" spans="1:8" ht="12.75">
      <c r="A802" s="3" t="s">
        <v>194</v>
      </c>
      <c r="B802" s="3">
        <v>19</v>
      </c>
      <c r="C802" s="3" t="s">
        <v>1860</v>
      </c>
      <c r="D802" s="3" t="s">
        <v>192</v>
      </c>
      <c r="E802" s="27" t="s">
        <v>1625</v>
      </c>
      <c r="F802" s="3" t="s">
        <v>1626</v>
      </c>
      <c r="G802" s="4">
        <v>40022</v>
      </c>
      <c r="H802" s="3" t="s">
        <v>193</v>
      </c>
    </row>
    <row r="803" spans="1:8" ht="12.75">
      <c r="A803" s="30">
        <f>77+225</f>
        <v>302</v>
      </c>
      <c r="B803" s="3">
        <v>77</v>
      </c>
      <c r="C803" s="3" t="s">
        <v>1860</v>
      </c>
      <c r="D803" s="3" t="s">
        <v>194</v>
      </c>
      <c r="E803" s="27" t="s">
        <v>1627</v>
      </c>
      <c r="F803" s="3" t="s">
        <v>1628</v>
      </c>
      <c r="G803" s="4">
        <v>39590</v>
      </c>
      <c r="H803" s="3" t="s">
        <v>195</v>
      </c>
    </row>
    <row r="804" spans="2:8" ht="12.75">
      <c r="B804" s="3">
        <v>20</v>
      </c>
      <c r="C804" s="3" t="s">
        <v>1860</v>
      </c>
      <c r="D804" s="3" t="s">
        <v>196</v>
      </c>
      <c r="E804" s="27" t="s">
        <v>1618</v>
      </c>
      <c r="F804" s="3" t="s">
        <v>1629</v>
      </c>
      <c r="G804" s="4">
        <v>40000</v>
      </c>
      <c r="H804" s="3" t="s">
        <v>197</v>
      </c>
    </row>
    <row r="805" spans="2:8" ht="12.75">
      <c r="B805" s="3">
        <v>320</v>
      </c>
      <c r="C805" s="3" t="s">
        <v>1885</v>
      </c>
      <c r="D805" s="3" t="s">
        <v>184</v>
      </c>
      <c r="E805" s="27" t="s">
        <v>1620</v>
      </c>
      <c r="F805" s="3" t="s">
        <v>1630</v>
      </c>
      <c r="G805" s="4">
        <v>39965</v>
      </c>
      <c r="H805" s="3" t="s">
        <v>198</v>
      </c>
    </row>
    <row r="806" spans="2:8" ht="12.75">
      <c r="B806" s="3">
        <v>63</v>
      </c>
      <c r="C806" s="3" t="s">
        <v>1885</v>
      </c>
      <c r="D806" s="3" t="s">
        <v>199</v>
      </c>
      <c r="E806" s="27" t="s">
        <v>1631</v>
      </c>
      <c r="F806" s="3" t="s">
        <v>1632</v>
      </c>
      <c r="G806" s="4">
        <v>39883</v>
      </c>
      <c r="H806" s="3" t="s">
        <v>200</v>
      </c>
    </row>
    <row r="807" spans="2:8" ht="12.75">
      <c r="B807" s="3">
        <v>225</v>
      </c>
      <c r="C807" s="3" t="s">
        <v>1885</v>
      </c>
      <c r="D807" s="3" t="s">
        <v>194</v>
      </c>
      <c r="E807" s="27" t="s">
        <v>1875</v>
      </c>
      <c r="F807" s="3" t="s">
        <v>1633</v>
      </c>
      <c r="G807" s="4">
        <v>39926</v>
      </c>
      <c r="H807" s="3" t="s">
        <v>1634</v>
      </c>
    </row>
    <row r="808" spans="2:8" ht="12.75">
      <c r="B808" s="3">
        <v>200</v>
      </c>
      <c r="C808" s="3" t="s">
        <v>1885</v>
      </c>
      <c r="D808" s="3" t="s">
        <v>189</v>
      </c>
      <c r="E808" s="27" t="s">
        <v>1635</v>
      </c>
      <c r="F808" s="3" t="s">
        <v>1636</v>
      </c>
      <c r="G808" s="4">
        <v>40036</v>
      </c>
      <c r="H808" s="3" t="s">
        <v>201</v>
      </c>
    </row>
    <row r="809" spans="2:8" ht="12.75">
      <c r="B809" s="3">
        <v>36</v>
      </c>
      <c r="C809" s="3" t="s">
        <v>372</v>
      </c>
      <c r="D809" s="3" t="s">
        <v>202</v>
      </c>
      <c r="E809" s="27" t="s">
        <v>1637</v>
      </c>
      <c r="F809" s="3" t="s">
        <v>1638</v>
      </c>
      <c r="G809" s="4">
        <v>39834</v>
      </c>
      <c r="H809" s="3" t="s">
        <v>203</v>
      </c>
    </row>
    <row r="810" spans="1:8" ht="12.75">
      <c r="A810" s="3">
        <f>SUM(B796:B810)</f>
        <v>2556</v>
      </c>
      <c r="B810" s="3">
        <v>4</v>
      </c>
      <c r="C810" s="3" t="s">
        <v>1921</v>
      </c>
      <c r="D810" s="3" t="s">
        <v>194</v>
      </c>
      <c r="E810" s="27" t="s">
        <v>1637</v>
      </c>
      <c r="F810" s="3" t="s">
        <v>1639</v>
      </c>
      <c r="G810" s="4">
        <v>39984</v>
      </c>
      <c r="H810" s="3" t="s">
        <v>204</v>
      </c>
    </row>
    <row r="812" spans="1:8" ht="12.75">
      <c r="A812" s="1" t="s">
        <v>205</v>
      </c>
      <c r="B812" s="3">
        <v>20</v>
      </c>
      <c r="C812" s="3" t="s">
        <v>1860</v>
      </c>
      <c r="D812" s="3" t="s">
        <v>1771</v>
      </c>
      <c r="E812" s="27" t="s">
        <v>1640</v>
      </c>
      <c r="F812" s="3" t="s">
        <v>1641</v>
      </c>
      <c r="G812" s="4">
        <v>39875</v>
      </c>
      <c r="H812" s="3" t="s">
        <v>206</v>
      </c>
    </row>
    <row r="813" spans="2:8" ht="12.75">
      <c r="B813" s="3">
        <v>1</v>
      </c>
      <c r="C813" s="3" t="s">
        <v>1860</v>
      </c>
      <c r="D813" s="3" t="s">
        <v>207</v>
      </c>
      <c r="E813" s="27" t="s">
        <v>1643</v>
      </c>
      <c r="F813" s="3" t="s">
        <v>1644</v>
      </c>
      <c r="G813" s="4">
        <v>39782</v>
      </c>
      <c r="H813" s="3" t="s">
        <v>208</v>
      </c>
    </row>
    <row r="814" spans="2:8" ht="12.75">
      <c r="B814" s="3">
        <v>0</v>
      </c>
      <c r="C814" s="3" t="s">
        <v>1860</v>
      </c>
      <c r="D814" s="3" t="s">
        <v>207</v>
      </c>
      <c r="E814" s="27" t="s">
        <v>1643</v>
      </c>
      <c r="F814" s="3" t="s">
        <v>1645</v>
      </c>
      <c r="G814" s="4">
        <v>39883</v>
      </c>
      <c r="H814" s="3" t="s">
        <v>1646</v>
      </c>
    </row>
    <row r="815" spans="1:8" ht="12.75">
      <c r="A815" s="3">
        <f>SUM(B812:B815)</f>
        <v>178</v>
      </c>
      <c r="B815" s="3">
        <v>157</v>
      </c>
      <c r="C815" s="3" t="s">
        <v>1885</v>
      </c>
      <c r="D815" s="3" t="s">
        <v>209</v>
      </c>
      <c r="E815" s="27" t="s">
        <v>1640</v>
      </c>
      <c r="F815" s="3" t="s">
        <v>1642</v>
      </c>
      <c r="G815" s="4">
        <v>39962</v>
      </c>
      <c r="H815" s="3" t="s">
        <v>210</v>
      </c>
    </row>
    <row r="817" spans="1:8" ht="12.75">
      <c r="A817" s="1" t="s">
        <v>211</v>
      </c>
      <c r="B817" s="3">
        <v>100</v>
      </c>
      <c r="C817" s="3" t="s">
        <v>1860</v>
      </c>
      <c r="D817" s="3" t="s">
        <v>1771</v>
      </c>
      <c r="E817" s="27" t="s">
        <v>1647</v>
      </c>
      <c r="F817" s="3" t="s">
        <v>1648</v>
      </c>
      <c r="G817" s="4">
        <v>39828</v>
      </c>
      <c r="H817" s="3" t="s">
        <v>212</v>
      </c>
    </row>
    <row r="818" spans="2:8" ht="12.75">
      <c r="B818" s="6">
        <v>2450</v>
      </c>
      <c r="C818" s="3" t="s">
        <v>1860</v>
      </c>
      <c r="D818" s="3" t="s">
        <v>213</v>
      </c>
      <c r="E818" s="27" t="s">
        <v>1386</v>
      </c>
      <c r="F818" s="3" t="s">
        <v>1649</v>
      </c>
      <c r="G818" s="4">
        <v>39916</v>
      </c>
      <c r="H818" s="3" t="s">
        <v>214</v>
      </c>
    </row>
    <row r="819" spans="1:8" ht="12.75">
      <c r="A819" s="3" t="s">
        <v>1330</v>
      </c>
      <c r="B819" s="6">
        <v>900</v>
      </c>
      <c r="C819" s="3" t="s">
        <v>1860</v>
      </c>
      <c r="D819" s="3" t="s">
        <v>215</v>
      </c>
      <c r="E819" s="27" t="s">
        <v>1650</v>
      </c>
      <c r="F819" s="3" t="s">
        <v>1651</v>
      </c>
      <c r="G819" s="4">
        <v>40040</v>
      </c>
      <c r="H819" s="3" t="s">
        <v>216</v>
      </c>
    </row>
    <row r="820" spans="1:8" ht="12.75">
      <c r="A820" s="30">
        <f>900+76+375+235+100+95+150</f>
        <v>1931</v>
      </c>
      <c r="B820" s="6">
        <v>100</v>
      </c>
      <c r="C820" s="3" t="s">
        <v>1860</v>
      </c>
      <c r="D820" s="3" t="s">
        <v>217</v>
      </c>
      <c r="E820" s="27" t="s">
        <v>1652</v>
      </c>
      <c r="F820" s="3" t="s">
        <v>1653</v>
      </c>
      <c r="G820" s="4">
        <v>40039</v>
      </c>
      <c r="H820" s="3" t="s">
        <v>218</v>
      </c>
    </row>
    <row r="821" spans="1:8" ht="12.75">
      <c r="A821" s="3" t="s">
        <v>213</v>
      </c>
      <c r="B821" s="6">
        <v>111</v>
      </c>
      <c r="C821" s="3" t="s">
        <v>1860</v>
      </c>
      <c r="D821" s="3" t="s">
        <v>219</v>
      </c>
      <c r="E821" s="27" t="s">
        <v>999</v>
      </c>
      <c r="F821" s="3" t="s">
        <v>1654</v>
      </c>
      <c r="G821" s="4">
        <v>40010</v>
      </c>
      <c r="H821" s="3" t="s">
        <v>220</v>
      </c>
    </row>
    <row r="822" spans="1:8" ht="12.75">
      <c r="A822" s="30">
        <f>2450+200</f>
        <v>2650</v>
      </c>
      <c r="B822" s="6">
        <v>114</v>
      </c>
      <c r="C822" s="3" t="s">
        <v>1885</v>
      </c>
      <c r="D822" s="3" t="s">
        <v>221</v>
      </c>
      <c r="E822" s="27" t="s">
        <v>1655</v>
      </c>
      <c r="F822" s="3" t="s">
        <v>1657</v>
      </c>
      <c r="G822" s="4">
        <v>40023</v>
      </c>
      <c r="H822" s="3" t="s">
        <v>222</v>
      </c>
    </row>
    <row r="823" spans="2:8" ht="12.75">
      <c r="B823" s="6">
        <v>375</v>
      </c>
      <c r="C823" s="3" t="s">
        <v>1885</v>
      </c>
      <c r="D823" s="3" t="s">
        <v>215</v>
      </c>
      <c r="E823" s="27" t="s">
        <v>1650</v>
      </c>
      <c r="F823" s="3" t="s">
        <v>1656</v>
      </c>
      <c r="G823" s="4">
        <v>39738</v>
      </c>
      <c r="H823" s="3" t="s">
        <v>223</v>
      </c>
    </row>
    <row r="824" spans="2:8" ht="12.75">
      <c r="B824" s="6">
        <v>200</v>
      </c>
      <c r="C824" s="3" t="s">
        <v>1885</v>
      </c>
      <c r="D824" s="3" t="s">
        <v>213</v>
      </c>
      <c r="E824" s="27" t="s">
        <v>1658</v>
      </c>
      <c r="F824" s="3" t="s">
        <v>1659</v>
      </c>
      <c r="G824" s="4">
        <v>39877</v>
      </c>
      <c r="H824" s="3" t="s">
        <v>224</v>
      </c>
    </row>
    <row r="825" spans="2:8" ht="12.75">
      <c r="B825" s="6">
        <v>235</v>
      </c>
      <c r="C825" s="3" t="s">
        <v>1885</v>
      </c>
      <c r="D825" s="3" t="s">
        <v>225</v>
      </c>
      <c r="E825" s="27" t="s">
        <v>1650</v>
      </c>
      <c r="F825" s="3" t="s">
        <v>1660</v>
      </c>
      <c r="G825" s="4">
        <v>39968</v>
      </c>
      <c r="H825" s="3" t="s">
        <v>226</v>
      </c>
    </row>
    <row r="826" spans="2:8" ht="12.75">
      <c r="B826" s="6">
        <v>75</v>
      </c>
      <c r="C826" s="3" t="s">
        <v>1885</v>
      </c>
      <c r="D826" s="3" t="s">
        <v>227</v>
      </c>
      <c r="E826" s="27" t="s">
        <v>1647</v>
      </c>
      <c r="F826" s="3" t="s">
        <v>1661</v>
      </c>
      <c r="G826" s="4">
        <v>39990</v>
      </c>
      <c r="H826" s="3" t="s">
        <v>228</v>
      </c>
    </row>
    <row r="827" spans="2:8" ht="12.75">
      <c r="B827" s="6">
        <v>95</v>
      </c>
      <c r="C827" s="3" t="s">
        <v>1885</v>
      </c>
      <c r="D827" s="3" t="s">
        <v>217</v>
      </c>
      <c r="E827" s="27" t="s">
        <v>1875</v>
      </c>
      <c r="F827" s="3" t="s">
        <v>1662</v>
      </c>
      <c r="G827" s="4">
        <v>39988</v>
      </c>
      <c r="H827" s="3" t="s">
        <v>681</v>
      </c>
    </row>
    <row r="828" spans="2:8" ht="12.75">
      <c r="B828" s="6">
        <v>60</v>
      </c>
      <c r="C828" s="3" t="s">
        <v>1885</v>
      </c>
      <c r="D828" s="3" t="s">
        <v>682</v>
      </c>
      <c r="E828" s="27" t="s">
        <v>1663</v>
      </c>
      <c r="F828" s="3" t="s">
        <v>1664</v>
      </c>
      <c r="G828" s="4">
        <v>39912</v>
      </c>
      <c r="H828" s="3" t="s">
        <v>683</v>
      </c>
    </row>
    <row r="829" spans="2:8" ht="12.75">
      <c r="B829" s="6">
        <v>150</v>
      </c>
      <c r="C829" s="3" t="s">
        <v>1885</v>
      </c>
      <c r="D829" s="3" t="s">
        <v>684</v>
      </c>
      <c r="E829" s="27" t="s">
        <v>1665</v>
      </c>
      <c r="F829" s="3" t="s">
        <v>1666</v>
      </c>
      <c r="G829" s="4">
        <v>39861</v>
      </c>
      <c r="H829" s="3" t="s">
        <v>685</v>
      </c>
    </row>
    <row r="830" spans="2:8" ht="12.75">
      <c r="B830" s="6">
        <v>76</v>
      </c>
      <c r="C830" s="3" t="s">
        <v>372</v>
      </c>
      <c r="D830" s="3" t="s">
        <v>215</v>
      </c>
      <c r="E830" s="27" t="s">
        <v>1650</v>
      </c>
      <c r="F830" s="3" t="s">
        <v>1667</v>
      </c>
      <c r="G830" s="4">
        <v>40024</v>
      </c>
      <c r="H830" s="3" t="s">
        <v>686</v>
      </c>
    </row>
    <row r="831" spans="1:8" ht="12.75">
      <c r="A831" s="3">
        <f>SUM(B817:B831)</f>
        <v>5076</v>
      </c>
      <c r="B831" s="6">
        <v>35</v>
      </c>
      <c r="C831" s="3" t="s">
        <v>1925</v>
      </c>
      <c r="D831" s="3" t="s">
        <v>687</v>
      </c>
      <c r="E831" s="27" t="s">
        <v>1668</v>
      </c>
      <c r="F831" s="3" t="s">
        <v>1669</v>
      </c>
      <c r="G831" s="4">
        <v>39836</v>
      </c>
      <c r="H831" s="3" t="s">
        <v>688</v>
      </c>
    </row>
    <row r="833" spans="1:8" ht="12.75">
      <c r="A833" s="1" t="s">
        <v>689</v>
      </c>
      <c r="B833" s="3">
        <v>16</v>
      </c>
      <c r="C833" s="3" t="s">
        <v>1860</v>
      </c>
      <c r="D833" s="3" t="s">
        <v>690</v>
      </c>
      <c r="E833" s="27" t="s">
        <v>1250</v>
      </c>
      <c r="F833" s="3" t="s">
        <v>1670</v>
      </c>
      <c r="G833" s="4">
        <v>39864</v>
      </c>
      <c r="H833" s="3" t="s">
        <v>691</v>
      </c>
    </row>
    <row r="834" spans="1:8" ht="12.75">
      <c r="A834" s="3">
        <f>SUM(B833:B834)</f>
        <v>118</v>
      </c>
      <c r="B834" s="3">
        <v>102</v>
      </c>
      <c r="C834" s="3" t="s">
        <v>1860</v>
      </c>
      <c r="D834" s="3" t="s">
        <v>1771</v>
      </c>
      <c r="E834" s="27" t="s">
        <v>1671</v>
      </c>
      <c r="F834" s="3" t="s">
        <v>1672</v>
      </c>
      <c r="G834" s="4">
        <v>40030</v>
      </c>
      <c r="H834" s="3" t="s">
        <v>692</v>
      </c>
    </row>
    <row r="836" spans="1:8" ht="12.75">
      <c r="A836" s="2" t="s">
        <v>693</v>
      </c>
      <c r="B836" s="3">
        <v>600</v>
      </c>
      <c r="C836" s="3" t="s">
        <v>1860</v>
      </c>
      <c r="D836" s="3" t="s">
        <v>1771</v>
      </c>
      <c r="E836" s="27" t="s">
        <v>1875</v>
      </c>
      <c r="F836" s="3" t="s">
        <v>1673</v>
      </c>
      <c r="G836" s="4">
        <v>40022</v>
      </c>
      <c r="H836" s="3" t="s">
        <v>694</v>
      </c>
    </row>
    <row r="837" spans="1:8" ht="12.75">
      <c r="A837" s="7"/>
      <c r="B837" s="3">
        <v>379</v>
      </c>
      <c r="C837" s="3" t="s">
        <v>1860</v>
      </c>
      <c r="D837" s="3" t="s">
        <v>1771</v>
      </c>
      <c r="E837" s="27" t="s">
        <v>791</v>
      </c>
      <c r="F837" s="3" t="s">
        <v>1674</v>
      </c>
      <c r="G837" s="4">
        <v>40031</v>
      </c>
      <c r="H837" s="3" t="s">
        <v>695</v>
      </c>
    </row>
    <row r="838" spans="1:8" ht="12.75">
      <c r="A838" s="3" t="s">
        <v>1322</v>
      </c>
      <c r="B838" s="3">
        <v>116</v>
      </c>
      <c r="C838" s="3" t="s">
        <v>1925</v>
      </c>
      <c r="D838" s="3" t="s">
        <v>696</v>
      </c>
      <c r="E838" s="27" t="s">
        <v>1675</v>
      </c>
      <c r="F838" s="3" t="s">
        <v>1676</v>
      </c>
      <c r="G838" s="4">
        <v>39731</v>
      </c>
      <c r="H838" s="3" t="s">
        <v>697</v>
      </c>
    </row>
    <row r="839" spans="1:8" ht="12.75">
      <c r="A839" s="31">
        <f>868+30+500+577</f>
        <v>1975</v>
      </c>
      <c r="B839" s="3">
        <f>51-13</f>
        <v>38</v>
      </c>
      <c r="C839" s="3" t="s">
        <v>1860</v>
      </c>
      <c r="D839" s="3" t="s">
        <v>698</v>
      </c>
      <c r="E839" s="27" t="s">
        <v>1677</v>
      </c>
      <c r="F839" s="3" t="s">
        <v>1678</v>
      </c>
      <c r="G839" s="4">
        <v>39863</v>
      </c>
      <c r="H839" s="3" t="s">
        <v>699</v>
      </c>
    </row>
    <row r="840" spans="2:8" ht="12.75">
      <c r="B840" s="3">
        <f>58-13</f>
        <v>45</v>
      </c>
      <c r="C840" s="3" t="s">
        <v>1860</v>
      </c>
      <c r="D840" s="3" t="s">
        <v>700</v>
      </c>
      <c r="E840" s="27" t="s">
        <v>1679</v>
      </c>
      <c r="F840" s="3" t="s">
        <v>1680</v>
      </c>
      <c r="G840" s="4">
        <v>39921</v>
      </c>
      <c r="H840" s="3" t="s">
        <v>701</v>
      </c>
    </row>
    <row r="841" spans="2:8" ht="12.75">
      <c r="B841" s="3">
        <v>30</v>
      </c>
      <c r="C841" s="3" t="s">
        <v>1860</v>
      </c>
      <c r="D841" s="3" t="s">
        <v>702</v>
      </c>
      <c r="E841" s="27" t="s">
        <v>1681</v>
      </c>
      <c r="F841" s="3" t="s">
        <v>1682</v>
      </c>
      <c r="G841" s="4">
        <v>39863</v>
      </c>
      <c r="H841" s="3" t="s">
        <v>703</v>
      </c>
    </row>
    <row r="842" spans="2:8" ht="12.75">
      <c r="B842" s="3">
        <v>31</v>
      </c>
      <c r="C842" s="3" t="s">
        <v>1860</v>
      </c>
      <c r="D842" s="3" t="s">
        <v>704</v>
      </c>
      <c r="E842" s="27" t="s">
        <v>1683</v>
      </c>
      <c r="F842" s="3" t="s">
        <v>1684</v>
      </c>
      <c r="G842" s="4">
        <v>39728</v>
      </c>
      <c r="H842" s="3" t="s">
        <v>705</v>
      </c>
    </row>
    <row r="843" spans="2:8" ht="12.75">
      <c r="B843" s="3">
        <v>20</v>
      </c>
      <c r="C843" s="3" t="s">
        <v>1860</v>
      </c>
      <c r="D843" s="3" t="s">
        <v>700</v>
      </c>
      <c r="E843" s="27" t="s">
        <v>1685</v>
      </c>
      <c r="F843" s="3" t="s">
        <v>1686</v>
      </c>
      <c r="G843" s="4">
        <v>39911</v>
      </c>
      <c r="H843" s="3" t="s">
        <v>706</v>
      </c>
    </row>
    <row r="844" spans="2:8" ht="12.75">
      <c r="B844" s="3">
        <v>13</v>
      </c>
      <c r="C844" s="3" t="s">
        <v>1885</v>
      </c>
      <c r="D844" s="3" t="s">
        <v>698</v>
      </c>
      <c r="E844" s="27" t="s">
        <v>1677</v>
      </c>
      <c r="F844" s="3" t="s">
        <v>1678</v>
      </c>
      <c r="G844" s="4">
        <v>39863</v>
      </c>
      <c r="H844" s="3" t="s">
        <v>699</v>
      </c>
    </row>
    <row r="845" spans="2:8" ht="12.75">
      <c r="B845" s="3">
        <v>15</v>
      </c>
      <c r="C845" s="3" t="s">
        <v>1885</v>
      </c>
      <c r="D845" s="3" t="s">
        <v>700</v>
      </c>
      <c r="E845" s="27" t="s">
        <v>1679</v>
      </c>
      <c r="F845" s="3" t="s">
        <v>1680</v>
      </c>
      <c r="G845" s="4">
        <v>39921</v>
      </c>
      <c r="H845" s="3" t="s">
        <v>701</v>
      </c>
    </row>
    <row r="846" spans="2:8" ht="12.75">
      <c r="B846" s="3">
        <v>60</v>
      </c>
      <c r="C846" s="3" t="s">
        <v>1885</v>
      </c>
      <c r="D846" s="3" t="s">
        <v>707</v>
      </c>
      <c r="E846" s="27" t="s">
        <v>1687</v>
      </c>
      <c r="F846" s="3" t="s">
        <v>1688</v>
      </c>
      <c r="G846" s="4">
        <v>39869</v>
      </c>
      <c r="H846" s="3" t="s">
        <v>708</v>
      </c>
    </row>
    <row r="847" spans="2:8" ht="12.75">
      <c r="B847" s="3">
        <v>22</v>
      </c>
      <c r="C847" s="3" t="s">
        <v>1885</v>
      </c>
      <c r="D847" s="3" t="s">
        <v>709</v>
      </c>
      <c r="E847" s="27" t="s">
        <v>1689</v>
      </c>
      <c r="F847" s="3" t="s">
        <v>1690</v>
      </c>
      <c r="G847" s="4">
        <v>39871</v>
      </c>
      <c r="H847" s="3" t="s">
        <v>710</v>
      </c>
    </row>
    <row r="848" spans="1:8" ht="12.75">
      <c r="A848" s="3">
        <f>SUM(B836:B848)</f>
        <v>1869</v>
      </c>
      <c r="B848" s="3">
        <v>500</v>
      </c>
      <c r="C848" s="3" t="s">
        <v>1885</v>
      </c>
      <c r="D848" s="3" t="s">
        <v>711</v>
      </c>
      <c r="E848" s="27" t="s">
        <v>1691</v>
      </c>
      <c r="F848" s="3" t="s">
        <v>1692</v>
      </c>
      <c r="G848" s="4">
        <v>39468</v>
      </c>
      <c r="H848" s="3" t="s">
        <v>712</v>
      </c>
    </row>
    <row r="850" spans="1:8" ht="12.75">
      <c r="A850" s="1" t="s">
        <v>713</v>
      </c>
      <c r="B850" s="3">
        <v>600</v>
      </c>
      <c r="C850" s="3" t="s">
        <v>1860</v>
      </c>
      <c r="D850" s="3" t="s">
        <v>714</v>
      </c>
      <c r="E850" s="27" t="s">
        <v>1693</v>
      </c>
      <c r="F850" s="3" t="s">
        <v>1694</v>
      </c>
      <c r="G850" s="4">
        <v>39854</v>
      </c>
      <c r="H850" s="3" t="s">
        <v>715</v>
      </c>
    </row>
    <row r="851" spans="2:8" ht="12.75">
      <c r="B851" s="3">
        <v>110</v>
      </c>
      <c r="C851" s="3" t="s">
        <v>1860</v>
      </c>
      <c r="D851" s="3" t="s">
        <v>716</v>
      </c>
      <c r="E851" s="27" t="s">
        <v>1116</v>
      </c>
      <c r="F851" s="3" t="s">
        <v>1695</v>
      </c>
      <c r="G851" s="4">
        <v>39946</v>
      </c>
      <c r="H851" s="3" t="s">
        <v>717</v>
      </c>
    </row>
    <row r="852" spans="1:8" ht="12.75">
      <c r="A852" s="3" t="s">
        <v>1331</v>
      </c>
      <c r="B852" s="3">
        <v>400</v>
      </c>
      <c r="C852" s="3" t="s">
        <v>1860</v>
      </c>
      <c r="D852" s="3" t="s">
        <v>718</v>
      </c>
      <c r="E852" s="27" t="s">
        <v>791</v>
      </c>
      <c r="F852" s="3" t="s">
        <v>592</v>
      </c>
      <c r="G852" s="4">
        <v>39945</v>
      </c>
      <c r="H852" s="3" t="s">
        <v>2148</v>
      </c>
    </row>
    <row r="853" spans="1:8" ht="12.75">
      <c r="A853" s="30">
        <f>30+25+126+80+600+200+8+158+10+38+220+69+65+62+29+24+21+19</f>
        <v>1784</v>
      </c>
      <c r="B853" s="3">
        <v>76</v>
      </c>
      <c r="C853" s="3" t="s">
        <v>1860</v>
      </c>
      <c r="D853" s="3" t="s">
        <v>1771</v>
      </c>
      <c r="E853" s="27" t="s">
        <v>1693</v>
      </c>
      <c r="F853" s="3" t="s">
        <v>1696</v>
      </c>
      <c r="G853" s="4">
        <v>39946</v>
      </c>
      <c r="H853" s="3" t="s">
        <v>719</v>
      </c>
    </row>
    <row r="854" spans="1:8" ht="12.75">
      <c r="A854" s="3" t="s">
        <v>1332</v>
      </c>
      <c r="B854" s="3">
        <v>8</v>
      </c>
      <c r="C854" s="3" t="s">
        <v>1860</v>
      </c>
      <c r="D854" s="3" t="s">
        <v>720</v>
      </c>
      <c r="E854" s="27" t="s">
        <v>1697</v>
      </c>
      <c r="F854" s="3" t="s">
        <v>1698</v>
      </c>
      <c r="G854" s="4">
        <v>39932</v>
      </c>
      <c r="H854" s="3" t="s">
        <v>721</v>
      </c>
    </row>
    <row r="855" spans="1:8" ht="12.75">
      <c r="A855" s="31">
        <v>47</v>
      </c>
      <c r="B855" s="3">
        <v>116</v>
      </c>
      <c r="C855" s="3" t="s">
        <v>1860</v>
      </c>
      <c r="D855" s="3" t="s">
        <v>722</v>
      </c>
      <c r="E855" s="27" t="s">
        <v>1697</v>
      </c>
      <c r="F855" s="3" t="s">
        <v>1699</v>
      </c>
      <c r="G855" s="4">
        <v>39981</v>
      </c>
      <c r="H855" s="3" t="s">
        <v>723</v>
      </c>
    </row>
    <row r="856" spans="2:8" ht="12.75">
      <c r="B856" s="3">
        <v>30</v>
      </c>
      <c r="C856" s="3" t="s">
        <v>1860</v>
      </c>
      <c r="D856" s="3" t="s">
        <v>714</v>
      </c>
      <c r="E856" s="27" t="s">
        <v>1693</v>
      </c>
      <c r="F856" s="3" t="s">
        <v>1700</v>
      </c>
      <c r="G856" s="4">
        <v>39889</v>
      </c>
      <c r="H856" s="3" t="s">
        <v>724</v>
      </c>
    </row>
    <row r="857" spans="2:8" ht="12.75">
      <c r="B857" s="3">
        <v>25</v>
      </c>
      <c r="C857" s="3" t="s">
        <v>1860</v>
      </c>
      <c r="D857" s="3" t="s">
        <v>728</v>
      </c>
      <c r="E857" s="27" t="s">
        <v>1693</v>
      </c>
      <c r="F857" s="3" t="s">
        <v>1701</v>
      </c>
      <c r="G857" s="4">
        <v>40036</v>
      </c>
      <c r="H857" s="3" t="s">
        <v>725</v>
      </c>
    </row>
    <row r="858" spans="2:8" ht="12.75">
      <c r="B858" s="3">
        <v>126</v>
      </c>
      <c r="C858" s="3" t="s">
        <v>1860</v>
      </c>
      <c r="D858" s="3" t="s">
        <v>726</v>
      </c>
      <c r="E858" s="27" t="s">
        <v>1693</v>
      </c>
      <c r="F858" s="3" t="s">
        <v>1702</v>
      </c>
      <c r="G858" s="4">
        <v>39736</v>
      </c>
      <c r="H858" s="3" t="s">
        <v>727</v>
      </c>
    </row>
    <row r="859" spans="2:8" ht="12.75">
      <c r="B859" s="3">
        <v>80</v>
      </c>
      <c r="C859" s="3" t="s">
        <v>1860</v>
      </c>
      <c r="D859" s="3" t="s">
        <v>728</v>
      </c>
      <c r="E859" s="27" t="s">
        <v>1693</v>
      </c>
      <c r="F859" s="3" t="s">
        <v>1703</v>
      </c>
      <c r="G859" s="4">
        <v>39776</v>
      </c>
      <c r="H859" s="3" t="s">
        <v>729</v>
      </c>
    </row>
    <row r="860" spans="2:8" ht="12.75">
      <c r="B860" s="3">
        <v>40</v>
      </c>
      <c r="C860" s="3" t="s">
        <v>1885</v>
      </c>
      <c r="D860" s="3" t="s">
        <v>730</v>
      </c>
      <c r="E860" s="27" t="s">
        <v>1693</v>
      </c>
      <c r="F860" s="3" t="s">
        <v>1704</v>
      </c>
      <c r="G860" s="4">
        <v>39997</v>
      </c>
      <c r="H860" s="3" t="s">
        <v>731</v>
      </c>
    </row>
    <row r="861" spans="2:8" ht="12.75">
      <c r="B861" s="3">
        <v>38</v>
      </c>
      <c r="C861" s="3" t="s">
        <v>1885</v>
      </c>
      <c r="D861" s="3" t="s">
        <v>732</v>
      </c>
      <c r="E861" s="27" t="s">
        <v>1693</v>
      </c>
      <c r="F861" s="3" t="s">
        <v>1705</v>
      </c>
      <c r="G861" s="4">
        <v>39924</v>
      </c>
      <c r="H861" s="3" t="s">
        <v>733</v>
      </c>
    </row>
    <row r="862" spans="2:8" ht="12.75">
      <c r="B862" s="3">
        <v>158</v>
      </c>
      <c r="C862" s="3" t="s">
        <v>1885</v>
      </c>
      <c r="D862" s="3" t="s">
        <v>734</v>
      </c>
      <c r="E862" s="27" t="s">
        <v>1693</v>
      </c>
      <c r="F862" s="3" t="s">
        <v>1706</v>
      </c>
      <c r="G862" s="4">
        <v>39943</v>
      </c>
      <c r="H862" s="3" t="s">
        <v>735</v>
      </c>
    </row>
    <row r="863" spans="2:8" ht="12.75">
      <c r="B863" s="3">
        <v>10</v>
      </c>
      <c r="C863" s="3" t="s">
        <v>1885</v>
      </c>
      <c r="D863" s="3" t="s">
        <v>736</v>
      </c>
      <c r="E863" s="27" t="s">
        <v>1693</v>
      </c>
      <c r="F863" s="3" t="s">
        <v>1706</v>
      </c>
      <c r="G863" s="4">
        <v>39943</v>
      </c>
      <c r="H863" s="3" t="s">
        <v>735</v>
      </c>
    </row>
    <row r="864" spans="2:8" ht="12.75">
      <c r="B864" s="6">
        <v>38</v>
      </c>
      <c r="C864" s="3" t="s">
        <v>1885</v>
      </c>
      <c r="D864" s="3" t="s">
        <v>737</v>
      </c>
      <c r="E864" s="27" t="s">
        <v>1693</v>
      </c>
      <c r="F864" s="3" t="s">
        <v>1706</v>
      </c>
      <c r="G864" s="4">
        <v>39943</v>
      </c>
      <c r="H864" s="3" t="s">
        <v>735</v>
      </c>
    </row>
    <row r="865" spans="2:8" ht="12.75">
      <c r="B865" s="6">
        <v>220</v>
      </c>
      <c r="C865" s="3" t="s">
        <v>1885</v>
      </c>
      <c r="D865" s="3" t="s">
        <v>106</v>
      </c>
      <c r="E865" s="27" t="s">
        <v>1693</v>
      </c>
      <c r="F865" s="3" t="s">
        <v>1707</v>
      </c>
      <c r="G865" s="4">
        <v>39931</v>
      </c>
      <c r="H865" s="3" t="s">
        <v>738</v>
      </c>
    </row>
    <row r="866" spans="2:8" ht="12.75">
      <c r="B866" s="6">
        <v>69</v>
      </c>
      <c r="C866" s="3" t="s">
        <v>1885</v>
      </c>
      <c r="D866" s="3" t="s">
        <v>739</v>
      </c>
      <c r="E866" s="27" t="s">
        <v>1708</v>
      </c>
      <c r="F866" s="3" t="s">
        <v>1709</v>
      </c>
      <c r="G866" s="4">
        <v>39941</v>
      </c>
      <c r="H866" s="3" t="s">
        <v>740</v>
      </c>
    </row>
    <row r="867" spans="2:8" ht="12.75">
      <c r="B867" s="6">
        <v>47</v>
      </c>
      <c r="C867" s="3" t="s">
        <v>1885</v>
      </c>
      <c r="D867" s="3" t="s">
        <v>741</v>
      </c>
      <c r="E867" s="27" t="s">
        <v>1710</v>
      </c>
      <c r="F867" s="3" t="s">
        <v>1711</v>
      </c>
      <c r="G867" s="4">
        <v>40038</v>
      </c>
      <c r="H867" s="3" t="s">
        <v>742</v>
      </c>
    </row>
    <row r="868" spans="2:8" ht="12.75">
      <c r="B868" s="6">
        <v>65</v>
      </c>
      <c r="C868" s="3" t="s">
        <v>1885</v>
      </c>
      <c r="D868" s="3" t="s">
        <v>743</v>
      </c>
      <c r="E868" s="27" t="s">
        <v>1693</v>
      </c>
      <c r="F868" s="3" t="s">
        <v>1712</v>
      </c>
      <c r="G868" s="4">
        <v>39936</v>
      </c>
      <c r="H868" s="3" t="s">
        <v>744</v>
      </c>
    </row>
    <row r="869" spans="2:8" ht="12.75">
      <c r="B869" s="6">
        <v>62</v>
      </c>
      <c r="C869" s="3" t="s">
        <v>1885</v>
      </c>
      <c r="D869" s="3" t="s">
        <v>745</v>
      </c>
      <c r="E869" s="27" t="s">
        <v>1713</v>
      </c>
      <c r="F869" s="3" t="s">
        <v>1714</v>
      </c>
      <c r="G869" s="4">
        <v>39937</v>
      </c>
      <c r="H869" s="3" t="s">
        <v>746</v>
      </c>
    </row>
    <row r="870" spans="2:8" ht="12.75">
      <c r="B870" s="6">
        <v>200</v>
      </c>
      <c r="C870" s="3" t="s">
        <v>1885</v>
      </c>
      <c r="D870" s="3" t="s">
        <v>714</v>
      </c>
      <c r="E870" s="27" t="s">
        <v>1693</v>
      </c>
      <c r="F870" s="3" t="s">
        <v>1715</v>
      </c>
      <c r="G870" s="4">
        <v>39968</v>
      </c>
      <c r="H870" s="3" t="s">
        <v>747</v>
      </c>
    </row>
    <row r="871" spans="2:8" ht="12.75">
      <c r="B871" s="6">
        <v>29</v>
      </c>
      <c r="C871" s="3" t="s">
        <v>1885</v>
      </c>
      <c r="D871" s="3" t="s">
        <v>748</v>
      </c>
      <c r="E871" s="27" t="s">
        <v>1693</v>
      </c>
      <c r="F871" s="3" t="s">
        <v>1716</v>
      </c>
      <c r="G871" s="4">
        <v>39947</v>
      </c>
      <c r="H871" s="3" t="s">
        <v>749</v>
      </c>
    </row>
    <row r="872" spans="2:8" ht="12.75">
      <c r="B872" s="6">
        <v>24</v>
      </c>
      <c r="C872" s="3" t="s">
        <v>1885</v>
      </c>
      <c r="D872" s="3" t="s">
        <v>750</v>
      </c>
      <c r="E872" s="27" t="s">
        <v>1693</v>
      </c>
      <c r="F872" s="3" t="s">
        <v>1715</v>
      </c>
      <c r="G872" s="4">
        <v>39968</v>
      </c>
      <c r="H872" s="3" t="s">
        <v>747</v>
      </c>
    </row>
    <row r="873" spans="2:8" ht="12.75">
      <c r="B873" s="6">
        <v>21</v>
      </c>
      <c r="C873" s="3" t="s">
        <v>1885</v>
      </c>
      <c r="D873" s="3" t="s">
        <v>2205</v>
      </c>
      <c r="E873" s="27" t="s">
        <v>1693</v>
      </c>
      <c r="F873" s="3" t="s">
        <v>1715</v>
      </c>
      <c r="G873" s="4">
        <v>39968</v>
      </c>
      <c r="H873" s="3" t="s">
        <v>747</v>
      </c>
    </row>
    <row r="874" spans="2:8" ht="12.75">
      <c r="B874" s="6">
        <v>19</v>
      </c>
      <c r="C874" s="3" t="s">
        <v>1885</v>
      </c>
      <c r="D874" s="3" t="s">
        <v>751</v>
      </c>
      <c r="E874" s="27" t="s">
        <v>1693</v>
      </c>
      <c r="F874" s="3" t="s">
        <v>1717</v>
      </c>
      <c r="G874" s="4">
        <v>39932</v>
      </c>
      <c r="H874" s="3" t="s">
        <v>752</v>
      </c>
    </row>
    <row r="875" spans="1:8" ht="12.75">
      <c r="A875" s="3">
        <f>SUM(B850:B875)</f>
        <v>2626</v>
      </c>
      <c r="B875" s="6">
        <v>15</v>
      </c>
      <c r="C875" s="3" t="s">
        <v>372</v>
      </c>
      <c r="D875" s="3" t="s">
        <v>722</v>
      </c>
      <c r="E875" s="27" t="s">
        <v>1718</v>
      </c>
      <c r="F875" s="3" t="s">
        <v>1719</v>
      </c>
      <c r="G875" s="24">
        <v>40032</v>
      </c>
      <c r="H875" s="3" t="s">
        <v>753</v>
      </c>
    </row>
    <row r="877" spans="1:8" ht="12.75">
      <c r="A877" s="1" t="s">
        <v>754</v>
      </c>
      <c r="B877" s="3">
        <v>4</v>
      </c>
      <c r="C877" s="3" t="s">
        <v>1860</v>
      </c>
      <c r="D877" s="3" t="s">
        <v>794</v>
      </c>
      <c r="E877" s="27" t="s">
        <v>755</v>
      </c>
      <c r="F877" s="3" t="s">
        <v>756</v>
      </c>
      <c r="G877" s="4">
        <v>39909</v>
      </c>
      <c r="H877" s="3" t="s">
        <v>757</v>
      </c>
    </row>
    <row r="878" spans="1:8" ht="12.75">
      <c r="A878" s="3">
        <f>SUM(B877:B878)</f>
        <v>6</v>
      </c>
      <c r="B878" s="3">
        <v>2</v>
      </c>
      <c r="C878" s="3" t="s">
        <v>1860</v>
      </c>
      <c r="D878" s="3" t="s">
        <v>2177</v>
      </c>
      <c r="E878" s="27" t="s">
        <v>758</v>
      </c>
      <c r="F878" s="3" t="s">
        <v>759</v>
      </c>
      <c r="G878" s="4">
        <v>40006</v>
      </c>
      <c r="H878" s="3" t="s">
        <v>760</v>
      </c>
    </row>
    <row r="880" spans="1:8" ht="12.75">
      <c r="A880" s="1" t="s">
        <v>761</v>
      </c>
      <c r="B880" s="3">
        <v>1000</v>
      </c>
      <c r="C880" s="3" t="s">
        <v>1860</v>
      </c>
      <c r="D880" s="3" t="s">
        <v>1771</v>
      </c>
      <c r="E880" s="27" t="s">
        <v>1720</v>
      </c>
      <c r="F880" s="3" t="s">
        <v>762</v>
      </c>
      <c r="G880" s="4">
        <v>39993</v>
      </c>
      <c r="H880" s="3" t="s">
        <v>1721</v>
      </c>
    </row>
    <row r="881" spans="2:8" ht="12.75">
      <c r="B881" s="3">
        <v>35</v>
      </c>
      <c r="C881" s="3" t="s">
        <v>1860</v>
      </c>
      <c r="D881" s="3" t="s">
        <v>796</v>
      </c>
      <c r="E881" s="27" t="s">
        <v>763</v>
      </c>
      <c r="F881" s="3" t="s">
        <v>764</v>
      </c>
      <c r="G881" s="4">
        <v>40037</v>
      </c>
      <c r="H881" s="3" t="s">
        <v>765</v>
      </c>
    </row>
    <row r="882" spans="2:8" ht="12.75">
      <c r="B882" s="3">
        <v>39</v>
      </c>
      <c r="C882" s="3" t="s">
        <v>1885</v>
      </c>
      <c r="D882" s="3" t="s">
        <v>797</v>
      </c>
      <c r="E882" s="27" t="s">
        <v>766</v>
      </c>
      <c r="F882" s="3" t="s">
        <v>767</v>
      </c>
      <c r="G882" s="4">
        <v>39898</v>
      </c>
      <c r="H882" s="3" t="s">
        <v>768</v>
      </c>
    </row>
    <row r="883" spans="2:8" ht="12.75">
      <c r="B883" s="3">
        <v>12</v>
      </c>
      <c r="C883" s="3" t="s">
        <v>1885</v>
      </c>
      <c r="D883" s="3" t="s">
        <v>798</v>
      </c>
      <c r="E883" s="27" t="s">
        <v>770</v>
      </c>
      <c r="F883" s="3" t="s">
        <v>771</v>
      </c>
      <c r="G883" s="4">
        <v>39962</v>
      </c>
      <c r="H883" s="3" t="s">
        <v>772</v>
      </c>
    </row>
    <row r="884" spans="2:8" ht="12.75">
      <c r="B884" s="3">
        <v>32</v>
      </c>
      <c r="C884" s="3" t="s">
        <v>1885</v>
      </c>
      <c r="D884" s="3" t="s">
        <v>799</v>
      </c>
      <c r="E884" s="27" t="s">
        <v>770</v>
      </c>
      <c r="F884" s="3" t="s">
        <v>773</v>
      </c>
      <c r="G884" s="4">
        <v>39962</v>
      </c>
      <c r="H884" s="3" t="s">
        <v>774</v>
      </c>
    </row>
    <row r="885" spans="2:8" ht="12.75">
      <c r="B885" s="3">
        <v>19</v>
      </c>
      <c r="C885" s="3" t="s">
        <v>1885</v>
      </c>
      <c r="D885" s="3" t="s">
        <v>800</v>
      </c>
      <c r="E885" s="27" t="s">
        <v>770</v>
      </c>
      <c r="F885" s="3" t="s">
        <v>775</v>
      </c>
      <c r="G885" s="4">
        <v>39478</v>
      </c>
      <c r="H885" s="3" t="s">
        <v>776</v>
      </c>
    </row>
    <row r="886" spans="2:8" ht="12.75">
      <c r="B886" s="3">
        <v>5</v>
      </c>
      <c r="C886" s="3" t="s">
        <v>1885</v>
      </c>
      <c r="D886" s="3" t="s">
        <v>801</v>
      </c>
      <c r="E886" s="27" t="s">
        <v>769</v>
      </c>
      <c r="F886" s="3" t="s">
        <v>777</v>
      </c>
      <c r="G886" s="4">
        <v>39952</v>
      </c>
      <c r="H886" s="3" t="s">
        <v>778</v>
      </c>
    </row>
    <row r="887" spans="2:8" ht="12.75">
      <c r="B887" s="3">
        <v>13</v>
      </c>
      <c r="C887" s="3" t="s">
        <v>1885</v>
      </c>
      <c r="D887" s="3" t="s">
        <v>802</v>
      </c>
      <c r="E887" s="27" t="s">
        <v>1875</v>
      </c>
      <c r="F887" s="3" t="s">
        <v>779</v>
      </c>
      <c r="G887" s="4">
        <v>39518</v>
      </c>
      <c r="H887" s="3" t="s">
        <v>780</v>
      </c>
    </row>
    <row r="888" spans="2:8" ht="12.75">
      <c r="B888" s="3">
        <v>21</v>
      </c>
      <c r="C888" s="3" t="s">
        <v>1885</v>
      </c>
      <c r="D888" s="3" t="s">
        <v>781</v>
      </c>
      <c r="E888" s="27" t="s">
        <v>1722</v>
      </c>
      <c r="F888" s="3" t="s">
        <v>636</v>
      </c>
      <c r="G888" s="4">
        <v>39851</v>
      </c>
      <c r="H888" s="7" t="s">
        <v>637</v>
      </c>
    </row>
    <row r="889" spans="1:8" ht="12.75">
      <c r="A889" s="3">
        <f>SUM(B880:B889)</f>
        <v>1212</v>
      </c>
      <c r="B889" s="3">
        <v>36</v>
      </c>
      <c r="C889" s="3" t="s">
        <v>1885</v>
      </c>
      <c r="D889" s="3" t="s">
        <v>795</v>
      </c>
      <c r="E889" s="27" t="s">
        <v>782</v>
      </c>
      <c r="F889" s="3" t="s">
        <v>783</v>
      </c>
      <c r="G889" s="4">
        <v>39932</v>
      </c>
      <c r="H889" s="3" t="s">
        <v>784</v>
      </c>
    </row>
    <row r="891" spans="1:8" ht="12.75">
      <c r="A891" s="1" t="s">
        <v>785</v>
      </c>
      <c r="B891" s="3">
        <v>45</v>
      </c>
      <c r="C891" s="3" t="s">
        <v>1860</v>
      </c>
      <c r="D891" s="3" t="s">
        <v>1771</v>
      </c>
      <c r="E891" s="29" t="s">
        <v>638</v>
      </c>
      <c r="F891" s="7" t="s">
        <v>786</v>
      </c>
      <c r="G891" s="24">
        <v>39968</v>
      </c>
      <c r="H891" s="3" t="s">
        <v>639</v>
      </c>
    </row>
    <row r="892" spans="1:8" ht="12.75">
      <c r="A892" s="3">
        <f>SUM(B891:B892)</f>
        <v>47</v>
      </c>
      <c r="B892" s="3">
        <v>2</v>
      </c>
      <c r="C892" s="3" t="s">
        <v>1860</v>
      </c>
      <c r="D892" s="3" t="s">
        <v>803</v>
      </c>
      <c r="E892" s="27" t="s">
        <v>787</v>
      </c>
      <c r="F892" s="3" t="s">
        <v>788</v>
      </c>
      <c r="G892" s="4">
        <v>39964</v>
      </c>
      <c r="H892" s="3" t="s">
        <v>789</v>
      </c>
    </row>
    <row r="894" spans="1:8" ht="12.75">
      <c r="A894" s="1" t="s">
        <v>790</v>
      </c>
      <c r="B894" s="3">
        <f>2500-1632</f>
        <v>868</v>
      </c>
      <c r="C894" s="3" t="s">
        <v>1860</v>
      </c>
      <c r="D894" s="3" t="s">
        <v>790</v>
      </c>
      <c r="E894" s="27" t="s">
        <v>791</v>
      </c>
      <c r="F894" s="3" t="s">
        <v>792</v>
      </c>
      <c r="G894" s="4">
        <v>39893</v>
      </c>
      <c r="H894" s="3" t="s">
        <v>793</v>
      </c>
    </row>
  </sheetData>
  <hyperlinks>
    <hyperlink ref="H280" r:id="rId1" display="http://www.ajc.com/news/list-the-impact-of-college-cuts-106107.html"/>
    <hyperlink ref="H279" r:id="rId2" display="http://www.ajc.com/news/list-the-impact-of-college-cuts-106107.html"/>
    <hyperlink ref="H278" r:id="rId3" display="http://www.ajc.com/news/list-the-impact-of-college-cuts-106107.html"/>
    <hyperlink ref="H277" r:id="rId4" display="http://www.ajc.com/news/list-the-impact-of-college-cuts-106107.html"/>
    <hyperlink ref="H276" r:id="rId5" display="http://www.ajc.com/news/list-the-impact-of-college-cuts-106107.html"/>
    <hyperlink ref="H275" r:id="rId6" display="http://www.ajc.com/news/list-the-impact-of-college-cuts-106107.html"/>
    <hyperlink ref="H274" r:id="rId7" display="http://www.ajc.com/news/list-the-impact-of-college-cuts-106107.html"/>
    <hyperlink ref="H273" r:id="rId8" display="http://www.ajc.com/news/list-the-impact-of-college-cuts-106107.html"/>
    <hyperlink ref="H272" r:id="rId9" display="http://www.ajc.com/news/list-the-impact-of-college-cuts-106107.html"/>
    <hyperlink ref="H477" r:id="rId10" display="http://www.boston.com/yourtown/news/malden/2009/06/police_pin_hopes_on_federal_gr.html"/>
    <hyperlink ref="A604"/>
    <hyperlink ref="H244" r:id="rId11" display="http://www.sun-sentinel.com/news/palm-beach/sfl-layoffs-palm-beach-county-p072409,0,2525064.story"/>
  </hyperlinks>
  <printOptions/>
  <pageMargins left="0.75" right="0.75" top="1" bottom="1" header="0.5" footer="0.5"/>
  <pageSetup horizontalDpi="300" verticalDpi="3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CEPR</dc:creator>
  <cp:keywords/>
  <dc:description/>
  <cp:lastModifiedBy>Kris Warner</cp:lastModifiedBy>
  <dcterms:created xsi:type="dcterms:W3CDTF">2009-09-03T15:47:04Z</dcterms:created>
  <dcterms:modified xsi:type="dcterms:W3CDTF">2009-10-01T16:33:14Z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